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filterPrivacy="1" defaultThemeVersion="166925"/>
  <xr:revisionPtr revIDLastSave="21" documentId="13_ncr:201_{CD84E463-A098-46ED-BF4A-2F75EA7D7E36}" xr6:coauthVersionLast="46" xr6:coauthVersionMax="46" xr10:uidLastSave="{B5A19C71-37C0-4C6C-BFA2-F9EE3848186D}"/>
  <bookViews>
    <workbookView xWindow="-120" yWindow="-120" windowWidth="51840" windowHeight="21240" xr2:uid="{AF9472D0-E73E-4418-913A-EF37ADD443E8}"/>
  </bookViews>
  <sheets>
    <sheet name="School - Elementary" sheetId="2" r:id="rId1"/>
  </sheets>
  <definedNames>
    <definedName name="_xlnm.Print_Area" localSheetId="0">'School - Elementary'!$A$1:$D$128</definedName>
    <definedName name="_xlnm.Print_Titles" localSheetId="0">'School - Elementary'!$1:$2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3" i="2" l="1"/>
  <c r="B121" i="2"/>
  <c r="B110" i="2"/>
  <c r="B103" i="2"/>
  <c r="B86" i="2"/>
  <c r="B85" i="2"/>
  <c r="B21" i="2" s="1"/>
  <c r="B61" i="2"/>
  <c r="B47" i="2"/>
  <c r="B19" i="2"/>
  <c r="B20" i="2" s="1"/>
  <c r="B15" i="2"/>
  <c r="B23" i="2" l="1"/>
  <c r="B112" i="2"/>
  <c r="B27" i="2"/>
  <c r="B63" i="2"/>
  <c r="B65" i="2" s="1"/>
  <c r="B125" i="2" s="1"/>
  <c r="B30" i="2" l="1"/>
  <c r="B31" i="2" s="1"/>
  <c r="B127" i="2" s="1"/>
</calcChain>
</file>

<file path=xl/sharedStrings.xml><?xml version="1.0" encoding="utf-8"?>
<sst xmlns="http://schemas.openxmlformats.org/spreadsheetml/2006/main" count="196" uniqueCount="163">
  <si>
    <t>Annual Estimate</t>
  </si>
  <si>
    <t>Notes</t>
  </si>
  <si>
    <t>Links or Additional Information</t>
  </si>
  <si>
    <t>Student Enrollment:</t>
  </si>
  <si>
    <t>Grades K-8</t>
  </si>
  <si>
    <t>Only fill in numbers for each grade  if you wish to break out enrollment by grade. If you do so, zero out number for Grades K-8 above</t>
  </si>
  <si>
    <t>Kindergarten</t>
  </si>
  <si>
    <t>1st Grade</t>
  </si>
  <si>
    <t>2nd Grade</t>
  </si>
  <si>
    <t>3rd Grade</t>
  </si>
  <si>
    <t>4th Grade</t>
  </si>
  <si>
    <t>5th Grade</t>
  </si>
  <si>
    <t>6th Grade</t>
  </si>
  <si>
    <t>7th Grade</t>
  </si>
  <si>
    <t>8th Grade</t>
  </si>
  <si>
    <t>Total Students</t>
  </si>
  <si>
    <t>DO NOT EDIT. This field is automatically calculated and will change as you vary other entries</t>
  </si>
  <si>
    <t>Income:</t>
  </si>
  <si>
    <t>Planned Tuition 
(per student grades K-8)</t>
  </si>
  <si>
    <t>Planned Book, Supply, Other fees</t>
  </si>
  <si>
    <t xml:space="preserve">DO NOT EDIT. These fields are automatically calculated and will change when you enter estimated book, lesson plan, study guide, and optional course costs in the Expense portion of this template below.  This template assumes students will pay book cost in addition to Tuition.  Costs of books vary widely based on program, curriculum, availability of resources in public domain, etc.  </t>
  </si>
  <si>
    <t>Tuition Income from Every Student (K-8)</t>
  </si>
  <si>
    <t>Total Tuition for Optional Courses Selected by Some Students:</t>
  </si>
  <si>
    <t>DO NOT EDIT.  This field automatically updates if optional courses are selected for some students in the Expense section.</t>
  </si>
  <si>
    <t>Less Multi-Family or Other Discounts</t>
  </si>
  <si>
    <t>Net Tuition and Fees</t>
  </si>
  <si>
    <t>Reimbursements</t>
  </si>
  <si>
    <t>Some student programs are reimbursable from state authorities.  Consult your state law.</t>
  </si>
  <si>
    <t>https://hslda.org/legal/</t>
  </si>
  <si>
    <t>Donations / Grants</t>
  </si>
  <si>
    <t>Fundraising</t>
  </si>
  <si>
    <t>Total Income</t>
  </si>
  <si>
    <r>
      <rPr>
        <b/>
        <u/>
        <sz val="11"/>
        <color theme="1"/>
        <rFont val="Calibri"/>
        <family val="2"/>
        <scheme val="minor"/>
      </rPr>
      <t>Estimated %</t>
    </r>
    <r>
      <rPr>
        <sz val="11"/>
        <color theme="1"/>
        <rFont val="Calibri"/>
        <family val="2"/>
        <scheme val="minor"/>
      </rPr>
      <t xml:space="preserve"> of Students Paying by Credit Card</t>
    </r>
  </si>
  <si>
    <t>Credit Card Processing Fee Rate (%)</t>
  </si>
  <si>
    <t>Enter the processing fee charged by credit card company - usually a percentage.  Fees vary somewhat but 3.5% is common</t>
  </si>
  <si>
    <t>Less Credit Card Fees</t>
  </si>
  <si>
    <t>Total Income Less Credit Card Fees</t>
  </si>
  <si>
    <t>Expenses:</t>
  </si>
  <si>
    <t>Maintenance &amp; Operations:</t>
  </si>
  <si>
    <t>Rent (annual)</t>
  </si>
  <si>
    <t>Insurance</t>
  </si>
  <si>
    <t>Office Expenses</t>
  </si>
  <si>
    <t>Marketing</t>
  </si>
  <si>
    <t>Computers &amp; Network</t>
  </si>
  <si>
    <t>Utilities (Heat, Light, Phone, etc.)</t>
  </si>
  <si>
    <t>Other 1</t>
  </si>
  <si>
    <t>Other 2</t>
  </si>
  <si>
    <t>Other 3</t>
  </si>
  <si>
    <t>Other 4</t>
  </si>
  <si>
    <t>None</t>
  </si>
  <si>
    <t>Contingency</t>
  </si>
  <si>
    <t>Total M&amp;O</t>
  </si>
  <si>
    <t>Personnel:</t>
  </si>
  <si>
    <t>Headmaster/Principal (and teacher)</t>
  </si>
  <si>
    <t>These are notional numbers.  
Employee salaries and fees for independent contractors vary widely based on location and other factors. 
Enter your actual costs. 
If any of these are volunteers or the field is not applicable, enter $0.</t>
  </si>
  <si>
    <t>Administrative Assistant</t>
  </si>
  <si>
    <t>Teacher 1</t>
  </si>
  <si>
    <t>Teacher 2</t>
  </si>
  <si>
    <t>Teacher 3</t>
  </si>
  <si>
    <t>Teacher 4</t>
  </si>
  <si>
    <t>Teacher 5</t>
  </si>
  <si>
    <t>Teacher 6</t>
  </si>
  <si>
    <t>Building Maintenance Personnel</t>
  </si>
  <si>
    <t>Total Personnel Salaries/Wages/Contracts</t>
  </si>
  <si>
    <r>
      <t xml:space="preserve">Payroll Tax Rate </t>
    </r>
    <r>
      <rPr>
        <b/>
        <u/>
        <sz val="11"/>
        <color theme="1"/>
        <rFont val="Calibri"/>
        <family val="2"/>
        <scheme val="minor"/>
      </rPr>
      <t>Percentage</t>
    </r>
  </si>
  <si>
    <r>
      <t xml:space="preserve">Enter payroll tax rate in your location. Enter a number that reflects the total percent of payroll taxes, e.g. 10% is entered as "10":, 10.35% is entered as 10.35.  Notional 10%  assumes some personnel are independent contractors.  Use the actual percentage for your state and local government (see link to right). 
</t>
    </r>
    <r>
      <rPr>
        <i/>
        <u/>
        <sz val="11"/>
        <color theme="1"/>
        <rFont val="Calibri"/>
        <family val="2"/>
        <scheme val="minor"/>
      </rPr>
      <t>Approximate Added Cost of Employees vs. Independent Contractors</t>
    </r>
    <r>
      <rPr>
        <i/>
        <sz val="11"/>
        <color theme="1"/>
        <rFont val="Calibri"/>
        <family val="2"/>
        <scheme val="minor"/>
      </rPr>
      <t xml:space="preserve">: 2.13  Unemply. SUI , 0.6%  FUTA Fed. Unempl , 1.6 Workers Comp, 6.2%  Social Security FICA , 10.0%   FIT , 4.63%  SIT , 1.45% Medicare = </t>
    </r>
    <r>
      <rPr>
        <i/>
        <u/>
        <sz val="11"/>
        <color theme="1"/>
        <rFont val="Calibri"/>
        <family val="2"/>
        <scheme val="minor"/>
      </rPr>
      <t>total 26.61% on wages paid</t>
    </r>
    <r>
      <rPr>
        <i/>
        <sz val="11"/>
        <color theme="1"/>
        <rFont val="Calibri"/>
        <family val="2"/>
        <scheme val="minor"/>
      </rPr>
      <t xml:space="preserve"> (varies some by State) [Note: CA has recently severely restricted the legal definitions of independent contractors for tax and other purposes. "Tutors" are exempt, but the definition is very restrictive even for tutors.]  Consult your state law and consider seeking legal advice on whether personnel are considered employees or independent contractors.  See also  https://www.irs.gov/businesses/small-businesses-self-employed/independent-contractor-self-employed-or-employee</t>
    </r>
  </si>
  <si>
    <t>This web site has a searchable database on payroll taxes by state: https://fitsmallbusiness.com/payroll-tax-rates/</t>
  </si>
  <si>
    <t>Payroll Taxes</t>
  </si>
  <si>
    <t>Health Insurance and Other Benefits</t>
  </si>
  <si>
    <t>Total Cost of Compensation</t>
  </si>
  <si>
    <t>Tuition - Curricula (per student):</t>
  </si>
  <si>
    <t>Angelicum Academy Curricula</t>
  </si>
  <si>
    <t>https://www.angelicum.net/curriculum/</t>
  </si>
  <si>
    <t>Art</t>
  </si>
  <si>
    <t>Included</t>
  </si>
  <si>
    <t>Draw Write Now - Complete Series, Art in Focus - Complete Series</t>
  </si>
  <si>
    <t>https://www.academybookstore.org/category-s/2077.htm</t>
  </si>
  <si>
    <t>History</t>
  </si>
  <si>
    <t>Catholic Text Book Series, Old &amp; New Testament, Story of the Bible, Story of Civilization, Light to the Nations, Lands of Hope &amp; Promise</t>
  </si>
  <si>
    <t>https://www.academybookstore.org/category-s/2082.htm</t>
  </si>
  <si>
    <t>Geography</t>
  </si>
  <si>
    <t>National Geographic Society (Angelicum Academy curated curriculum with full access to all National Geographic resources)</t>
  </si>
  <si>
    <t>https://www.academybookstore.org/category-s/2289.htm</t>
  </si>
  <si>
    <t>Language Arts</t>
  </si>
  <si>
    <t>English from the Roots Up, Hooked on Phonics, Shurley Grammar- Complete Series, Zaner Bloser Spelling and Handwriting, Vocabulit, Spencirian Handwriting, Good Books Integrated Spelling and Vocabulary Program</t>
  </si>
  <si>
    <t>https://www.academybookstore.org/category-s/2063.htm</t>
  </si>
  <si>
    <t>Latin</t>
  </si>
  <si>
    <r>
      <rPr>
        <i/>
        <u/>
        <sz val="11"/>
        <color theme="1"/>
        <rFont val="Calibri"/>
        <family val="2"/>
        <scheme val="minor"/>
      </rPr>
      <t>New for 2021-2022</t>
    </r>
    <r>
      <rPr>
        <i/>
        <sz val="11"/>
        <color theme="1"/>
        <rFont val="Calibri"/>
        <family val="2"/>
        <scheme val="minor"/>
      </rPr>
      <t>: Little Latin Readers  (previously Prima Latina)</t>
    </r>
  </si>
  <si>
    <t>https://www.academybookstore.org/category-s/2232.htm</t>
  </si>
  <si>
    <r>
      <rPr>
        <b/>
        <i/>
        <sz val="12"/>
        <color theme="1"/>
        <rFont val="Calibri"/>
        <family val="2"/>
        <scheme val="minor"/>
      </rPr>
      <t>Literature</t>
    </r>
    <r>
      <rPr>
        <i/>
        <sz val="12"/>
        <color theme="1"/>
        <rFont val="Calibri"/>
        <family val="2"/>
        <scheme val="minor"/>
      </rPr>
      <t xml:space="preserve"> </t>
    </r>
  </si>
  <si>
    <t>https://www.academybookstore.org/category-s/2081.htm</t>
  </si>
  <si>
    <t>Math</t>
  </si>
  <si>
    <t>Saxon Math - Complete Series</t>
  </si>
  <si>
    <t>https://www.academybookstore.org/category-s/2065.htm</t>
  </si>
  <si>
    <r>
      <rPr>
        <b/>
        <i/>
        <sz val="12"/>
        <color theme="1"/>
        <rFont val="Calibri"/>
        <family val="2"/>
        <scheme val="minor"/>
      </rPr>
      <t>Music</t>
    </r>
    <r>
      <rPr>
        <i/>
        <sz val="12"/>
        <color theme="1"/>
        <rFont val="Calibri"/>
        <family val="2"/>
        <scheme val="minor"/>
      </rPr>
      <t xml:space="preserve"> </t>
    </r>
  </si>
  <si>
    <t>Recorder, Stories of the Great Composers (Books and CD), Meet the Great Composers (Books and CD), Famous Composers, Enjoyment of Music (Text, Study Guide, 4 CDs)</t>
  </si>
  <si>
    <t>https://www.academybookstore.org/category-s/2080.htm</t>
  </si>
  <si>
    <t>Religion</t>
  </si>
  <si>
    <t>My Catholic Faith Delivered - Ignatius' Faith &amp; Life Series</t>
  </si>
  <si>
    <t>https://www.angelicum.net/religion/</t>
  </si>
  <si>
    <r>
      <rPr>
        <b/>
        <i/>
        <sz val="12"/>
        <color theme="1"/>
        <rFont val="Calibri"/>
        <family val="2"/>
        <scheme val="minor"/>
      </rPr>
      <t>Science</t>
    </r>
    <r>
      <rPr>
        <i/>
        <sz val="12"/>
        <color theme="1"/>
        <rFont val="Calibri"/>
        <family val="2"/>
        <scheme val="minor"/>
      </rPr>
      <t xml:space="preserve"> </t>
    </r>
  </si>
  <si>
    <r>
      <rPr>
        <i/>
        <u/>
        <sz val="11"/>
        <color theme="1"/>
        <rFont val="Calibri"/>
        <family val="2"/>
        <scheme val="minor"/>
      </rPr>
      <t>New for 2021-2022</t>
    </r>
    <r>
      <rPr>
        <i/>
        <sz val="11"/>
        <color theme="1"/>
        <rFont val="Calibri"/>
        <family val="2"/>
        <scheme val="minor"/>
      </rPr>
      <t>: Catholic Textbook Project - Novare Physical Science &amp; Earth Science: God's World, Our Home</t>
    </r>
  </si>
  <si>
    <t>https://www.academybookstore.org/category-s/2067.htm</t>
  </si>
  <si>
    <t>Optional: Socratic Discussions (3 -8)</t>
  </si>
  <si>
    <r>
      <t xml:space="preserve">This is </t>
    </r>
    <r>
      <rPr>
        <b/>
        <i/>
        <u/>
        <sz val="11"/>
        <color theme="1"/>
        <rFont val="Calibri"/>
        <family val="2"/>
        <scheme val="minor"/>
      </rPr>
      <t>not</t>
    </r>
    <r>
      <rPr>
        <i/>
        <sz val="11"/>
        <color theme="1"/>
        <rFont val="Calibri"/>
        <family val="2"/>
        <scheme val="minor"/>
      </rPr>
      <t xml:space="preserve"> a "per student" entry - Enter </t>
    </r>
    <r>
      <rPr>
        <b/>
        <i/>
        <u/>
        <sz val="11"/>
        <color theme="1"/>
        <rFont val="Calibri"/>
        <family val="2"/>
        <scheme val="minor"/>
      </rPr>
      <t>total cost for all students</t>
    </r>
    <r>
      <rPr>
        <i/>
        <sz val="11"/>
        <color theme="1"/>
        <rFont val="Calibri"/>
        <family val="2"/>
        <scheme val="minor"/>
      </rPr>
      <t xml:space="preserve"> taking each course.
$545 per student. 
One year course taken any time in grades indicated.</t>
    </r>
  </si>
  <si>
    <t>https://www.angelicum.net/socratic-discussions/</t>
  </si>
  <si>
    <t>Optional: Philosophy for Children (3-6)</t>
  </si>
  <si>
    <t>https://www.angelicum.net/socratic-discussions/philosophy-for-children-faqs/</t>
  </si>
  <si>
    <t>Optional: Ethics (Any Grade 7-12)</t>
  </si>
  <si>
    <t>https://www.angelicum.net/socratic-discussions/philosophy-for-children/</t>
  </si>
  <si>
    <t>Optional: Socratic Logic (Any Grade 8-12)</t>
  </si>
  <si>
    <t>Optional: Academic Writing (Any Grade 8-12)</t>
  </si>
  <si>
    <t>https://www.angelicum.net/associates-degree-by-12th-grade/great-books-program/academic-writing-from-the-ground-up/</t>
  </si>
  <si>
    <t>Optional: Greek/Latin online (1-8)</t>
  </si>
  <si>
    <r>
      <t xml:space="preserve">$1,200 per student. Available 1st through 8th grade. 
</t>
    </r>
    <r>
      <rPr>
        <b/>
        <i/>
        <u/>
        <sz val="11"/>
        <color theme="1"/>
        <rFont val="Calibri"/>
        <family val="2"/>
        <scheme val="minor"/>
      </rPr>
      <t>Enter total cost for all students taking course.</t>
    </r>
  </si>
  <si>
    <t>https://www.angelicum.net/socratic-discussions/online-enrichment-classes/</t>
  </si>
  <si>
    <t>Total for Optional Courses:</t>
  </si>
  <si>
    <t>DO NOT EDIT. This field is automatically calculated and will change as you vary other entries. Automatically updates Income.</t>
  </si>
  <si>
    <t>Tuition - Curricula from providers or sources other than Angelicum (per student)</t>
  </si>
  <si>
    <r>
      <t xml:space="preserve">Enter per student curriculum cost from other provider or source
</t>
    </r>
    <r>
      <rPr>
        <b/>
        <i/>
        <u/>
        <sz val="11"/>
        <color theme="1"/>
        <rFont val="Calibri"/>
        <family val="2"/>
        <scheme val="minor"/>
      </rPr>
      <t>This is a "per student" cost.</t>
    </r>
  </si>
  <si>
    <t>Greek</t>
  </si>
  <si>
    <t>Literature</t>
  </si>
  <si>
    <t>Music</t>
  </si>
  <si>
    <t>Science</t>
  </si>
  <si>
    <t>Foreign Language</t>
  </si>
  <si>
    <t>Total Curricula Cost - other providers or sources
(per student)</t>
  </si>
  <si>
    <t>Possible additional tuition for curricula you may offer from volunteers or locally available at reduced cost:</t>
  </si>
  <si>
    <t>Band</t>
  </si>
  <si>
    <t>Sports</t>
  </si>
  <si>
    <r>
      <t xml:space="preserve">Total Cost Additional Curricula
</t>
    </r>
    <r>
      <rPr>
        <b/>
        <sz val="11"/>
        <color theme="1"/>
        <rFont val="Calibri"/>
        <family val="2"/>
        <scheme val="minor"/>
      </rPr>
      <t>(per student)</t>
    </r>
  </si>
  <si>
    <t>Per student cost multiplied by total students enrolled</t>
  </si>
  <si>
    <t>Books: (per student)</t>
  </si>
  <si>
    <t>Books for Curricula</t>
  </si>
  <si>
    <t>https://www.academybookstore.org/Default.asp</t>
  </si>
  <si>
    <t>Lesson Plans &amp; Study Guides from other providers or sources</t>
  </si>
  <si>
    <r>
      <t xml:space="preserve">Total </t>
    </r>
    <r>
      <rPr>
        <b/>
        <u/>
        <sz val="13"/>
        <color theme="1"/>
        <rFont val="Calibri"/>
        <family val="2"/>
        <scheme val="minor"/>
      </rPr>
      <t>per student</t>
    </r>
    <r>
      <rPr>
        <b/>
        <sz val="13"/>
        <color theme="1"/>
        <rFont val="Calibri"/>
        <family val="2"/>
        <scheme val="minor"/>
      </rPr>
      <t xml:space="preserve"> cost for Books</t>
    </r>
    <r>
      <rPr>
        <b/>
        <u/>
        <sz val="13"/>
        <color theme="1"/>
        <rFont val="Calibri"/>
        <family val="2"/>
        <scheme val="minor"/>
      </rPr>
      <t>:</t>
    </r>
  </si>
  <si>
    <t>DO NOT EDIT. This field is automatically calculated and will change as you vary other entries above</t>
  </si>
  <si>
    <t>Additional Angelicum Lesson Plans &amp; Study Guides</t>
  </si>
  <si>
    <r>
      <t xml:space="preserve">These are already Included in tuition.  Only enter a cost if you wish to buy additional Lesson Plans and Study Guides.  Costs for these materials average $50 per Lesson Plan or Study Guide.  </t>
    </r>
    <r>
      <rPr>
        <b/>
        <i/>
        <u/>
        <sz val="11"/>
        <color theme="1"/>
        <rFont val="Calibri"/>
        <family val="2"/>
        <scheme val="minor"/>
      </rPr>
      <t>This is a "total cost" field not "per student"</t>
    </r>
  </si>
  <si>
    <t>https://www.academybookstore.org/category-s/2295.htm</t>
  </si>
  <si>
    <t>Total Expenses:</t>
  </si>
  <si>
    <t>Net Income</t>
  </si>
  <si>
    <t>Copyright - All Rights Reserved - Angelicum Academy</t>
  </si>
  <si>
    <t>inspect</t>
  </si>
  <si>
    <t>https://www.ncea.org/NCEA/Proclaim/Catholic_school or co-op_Data/school or co-ops_and_Tuition.aspx</t>
  </si>
  <si>
    <t>Do you plan to offer discounts for multiple students from the same family?  Will your curriculum provider offer early enrollment or other payment discounts that you can use to lower tution or book payments from students? Some school or co-ops do offer these type of discount.  The Angelicum Academy offers a multi-family discount for its programs after 1st student (i.e. highest tuition) enrolls at full price.  25% off tuition for any siblings thereafter.  Your school or co-op or other providers your school or co-op uses may offer similar discounts.  25% is a generous multi-family discount.  Many other programs offer discounts ranging from 3 to 10%.  Consider what multi-family discount works best for your school or co-op based on  cost of living and other factors.  You will need to separately calculate the total dollar value of the various multi-family discounts that your school or co-op or its providers offer.  Also check with your provider on other discounts such as early enrollment, bulk orders, full payment, etc.  The Angelicum Academy offers a variety of similar discounts.  Once you have a total value for all the discounts, divide that number by total enrolled students to get an average discount per student.  Enter that average here.</t>
  </si>
  <si>
    <t>Include here any donations or grants you will be receiving to start or fund the school or co-op</t>
  </si>
  <si>
    <t>Include here projected fund raising such as scrip, Amazon Smile, school or co-op auctions or galas, book sales, or other fundraising efforts.</t>
  </si>
  <si>
    <t>Some parents may wish to pay tuition by credit card.  If you accept credit or debit cards, enter the percentage of enrolled students you estimate will pay using credit cards (and consider whether the school or co-op should have a policy on who is responsible for credit card processing fees).  10% is entered as the number 10.  25%  would be entered as the number 25.  If you do not accept or do not plan to accept credit cards, enter zero.</t>
  </si>
  <si>
    <t>These are notional numbers and some may not apply to your school or co-op.  
For example, many parishes or other community assets have free rooms available.  
Input your actual cost or zero if no cost.</t>
  </si>
  <si>
    <t>Is there a Great Books Association of school or co-ops &amp; Co-Ops Annual Membership Fee? - No.</t>
  </si>
  <si>
    <t>There is no annual membership, subscription, or donation fee required for your membership in the Great Books Association of school or co-ops &amp; Co-Ops.  There is a one-time initial nominal application fee to cover administrative processing.</t>
  </si>
  <si>
    <t>If your school or co-op provides health plans or other benefits, enter your total employer cost for those benefits.</t>
  </si>
  <si>
    <t xml:space="preserve">The Good Books with Study Guides- https://www.angelicum.net/homeschool or co-op-program/good-books-program/ </t>
  </si>
  <si>
    <t>As determined by your school or co-op.
Enter costs only if school or co-op is paying these fees.  
If student is paying outside of school or co-op, do not enter here.
This is a "per student" cost.</t>
  </si>
  <si>
    <t>Total Combined school or co-op Curricula Costs
(Angelicum Academy, Other Provider(s), Local)</t>
  </si>
  <si>
    <t>Adjust to estimated actual cost per student.  
This template is set to take the number you enter here and include it in student costs in the Income Section above
When costing books, factor that the  Angelicum Academy offers bulk discounts on books purchased by school or co-ops</t>
  </si>
  <si>
    <t>Total Curriculum and Books for school or co-op:</t>
  </si>
  <si>
    <t>This is a template for you to download and fill in with your own school or co-op numbers.  
Angelicum Academy has included its current costs in the applicable fields below (note costs will change over time) 
Please adjust numbers to reflect your specific situation.</t>
  </si>
  <si>
    <t xml:space="preserve">This is a planning number based on reported Catholic school tuition in the United States projected through 2021 (see link to right for baseline info through 2018). Tuitions vary widely based on region, school or co-op, staffing, number of volunteers, etc.  This template will adjust other entries as you change this and other numbers. Use this for "what if" analysis on expenses and other costs. Consider reduced tuition for Kindergarten if half-day.  Adjust this number after entry of all expenses in order to determine the minimum tuition needed to cover expenses.  Bottom line Net Income (last line in Template) will change as you vary this number.   See also https://www.ncea.org/NCEA/Proclaim/Catholic_school or co-op_Data/Catholic_school or co-op_Data.aspx.  </t>
  </si>
  <si>
    <t>School or Co-Op - Elementary</t>
  </si>
  <si>
    <t>Total Angelicum Academy Curricula Cost</t>
  </si>
  <si>
    <t>TBD. Angelicum support for school or co-ops is new and the Angelicum will work with each school or co-op individually to determine an appropriate tuition based on how much of the Angelicum Academy curriculum listed below is desired.  Angelicum Academy curriculum includes: Lesson Plans, Study Guides, Grading, transcript maintenance, and consultation.  Your school or co-op is free to use an entirely different core curriculum or something less than the full Angelicum Academy curriculum (mix and match).  If you use less than the full Angelicum Academy curriculum, the price is reduced accordingly. Angelicum Academy is accredited and its transcripts are routinely accepted including by colleges. Angelicum will incorporate both Angelicum courses and courses from other sources used by your school or co-op  in a consolidated transcript (if desired, using your school or co-op name and logo) for your students.  Acceptance of transcripts is dependent on the receiving institution.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</si>
</sst>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409]#,##0.00_);\([$$-409]#,##0.00\)"/>
    <numFmt numFmtId="165" formatCode="[$$-409]#,##0.00_);[Red]\([$$-409]#,##0.00\)"/>
    <numFmt numFmtId="166" formatCode="0.0"/>
    <numFmt numFmtId="167" formatCode="_([$$-409]* #,##0.00_);_([$$-409]* \(#,##0.00\);_([$$-409]*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i/>
      <sz val="11"/>
      <color theme="1"/>
      <name val="Calibri"/>
      <family val="2"/>
      <scheme val="minor"/>
    </font>
    <font>
      <b/>
      <sz val="16"/>
      <color theme="1"/>
      <name val="Calibri"/>
      <family val="2"/>
      <scheme val="minor"/>
    </font>
    <font>
      <b/>
      <sz val="13"/>
      <color theme="1"/>
      <name val="Calibri"/>
      <family val="2"/>
      <scheme val="minor"/>
    </font>
    <font>
      <b/>
      <i/>
      <sz val="11"/>
      <color theme="1"/>
      <name val="Calibri"/>
      <family val="2"/>
      <scheme val="minor"/>
    </font>
    <font>
      <i/>
      <u/>
      <sz val="11"/>
      <color theme="1"/>
      <name val="Calibri"/>
      <family val="2"/>
      <scheme val="minor"/>
    </font>
    <font>
      <sz val="14"/>
      <color theme="1"/>
      <name val="Calibri"/>
      <family val="2"/>
      <scheme val="minor"/>
    </font>
    <font>
      <b/>
      <u/>
      <sz val="11"/>
      <color theme="1"/>
      <name val="Calibri"/>
      <family val="2"/>
      <scheme val="minor"/>
    </font>
    <font>
      <b/>
      <i/>
      <u/>
      <sz val="11"/>
      <color theme="1"/>
      <name val="Calibri"/>
      <family val="2"/>
      <scheme val="minor"/>
    </font>
    <font>
      <b/>
      <i/>
      <sz val="12"/>
      <color theme="1"/>
      <name val="Calibri"/>
      <family val="2"/>
      <scheme val="minor"/>
    </font>
    <font>
      <i/>
      <sz val="12"/>
      <color theme="1"/>
      <name val="Calibri"/>
      <family val="2"/>
      <scheme val="minor"/>
    </font>
    <font>
      <b/>
      <u/>
      <sz val="13"/>
      <color theme="1"/>
      <name val="Calibri"/>
      <family val="2"/>
      <scheme val="minor"/>
    </font>
    <font>
      <sz val="13"/>
      <color theme="1"/>
      <name val="Calibri"/>
      <family val="2"/>
      <scheme val="minor"/>
    </font>
    <font>
      <b/>
      <sz val="18"/>
      <color theme="1"/>
      <name val="Calibri"/>
      <family val="2"/>
      <scheme val="minor"/>
    </font>
  </fonts>
  <fills count="9">
    <fill>
      <patternFill patternType="none"/>
    </fill>
    <fill>
      <patternFill patternType="gray125"/>
    </fill>
    <fill>
      <patternFill patternType="solid">
        <fgColor rgb="FFFFC000"/>
        <bgColor indexed="64"/>
      </patternFill>
    </fill>
    <fill>
      <patternFill patternType="solid">
        <fgColor rgb="FF99CCFF"/>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ED6ED"/>
        <bgColor indexed="64"/>
      </patternFill>
    </fill>
    <fill>
      <patternFill patternType="solid">
        <fgColor theme="0" tint="-4.9989318521683403E-2"/>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146">
    <xf numFmtId="0" fontId="0" fillId="0" borderId="0" xfId="0"/>
    <xf numFmtId="0" fontId="0" fillId="0" borderId="0" xfId="0" applyAlignment="1">
      <alignment wrapText="1"/>
    </xf>
    <xf numFmtId="0" fontId="4" fillId="3" borderId="4" xfId="0" applyFont="1" applyFill="1" applyBorder="1" applyAlignment="1">
      <alignment horizontal="center" vertical="center" wrapText="1"/>
    </xf>
    <xf numFmtId="0" fontId="2" fillId="5" borderId="4" xfId="0" applyFont="1" applyFill="1" applyBorder="1" applyAlignment="1">
      <alignment horizontal="left" vertical="center" wrapText="1" indent="4"/>
    </xf>
    <xf numFmtId="0" fontId="0" fillId="4" borderId="4" xfId="0" applyFill="1" applyBorder="1" applyAlignment="1" applyProtection="1">
      <alignment horizontal="center" vertical="center" wrapText="1"/>
      <protection locked="0"/>
    </xf>
    <xf numFmtId="0" fontId="5" fillId="5" borderId="4" xfId="0" applyFont="1" applyFill="1" applyBorder="1" applyAlignment="1">
      <alignment horizontal="left" vertical="center" wrapText="1" indent="6"/>
    </xf>
    <xf numFmtId="0" fontId="7" fillId="5" borderId="4" xfId="0" applyFont="1" applyFill="1" applyBorder="1" applyAlignment="1">
      <alignment horizontal="left" vertical="center" wrapText="1" indent="4"/>
    </xf>
    <xf numFmtId="0" fontId="7" fillId="5" borderId="4" xfId="0" applyFont="1" applyFill="1" applyBorder="1" applyAlignment="1">
      <alignment horizontal="center" vertical="center" wrapText="1"/>
    </xf>
    <xf numFmtId="0" fontId="2" fillId="5" borderId="4" xfId="0" applyFont="1" applyFill="1" applyBorder="1" applyAlignment="1">
      <alignment horizontal="left" vertical="center" wrapText="1"/>
    </xf>
    <xf numFmtId="0" fontId="0" fillId="5" borderId="4" xfId="0" applyFill="1" applyBorder="1" applyAlignment="1">
      <alignment horizontal="left" vertical="top" wrapText="1"/>
    </xf>
    <xf numFmtId="0" fontId="0" fillId="4" borderId="1" xfId="0" applyFill="1" applyBorder="1" applyAlignment="1">
      <alignment vertical="top" wrapText="1"/>
    </xf>
    <xf numFmtId="0" fontId="0" fillId="4" borderId="2" xfId="0" applyFill="1" applyBorder="1" applyAlignment="1">
      <alignment vertical="top" wrapText="1"/>
    </xf>
    <xf numFmtId="0" fontId="0" fillId="4" borderId="3" xfId="0" applyFill="1" applyBorder="1" applyAlignment="1">
      <alignment vertical="top" wrapText="1"/>
    </xf>
    <xf numFmtId="0" fontId="0" fillId="4" borderId="4" xfId="0" applyFill="1" applyBorder="1" applyAlignment="1">
      <alignment horizontal="left" vertical="top" wrapText="1"/>
    </xf>
    <xf numFmtId="0" fontId="0" fillId="6" borderId="4" xfId="0" applyFill="1" applyBorder="1" applyAlignment="1">
      <alignment horizontal="left" vertical="center" wrapText="1" indent="2"/>
    </xf>
    <xf numFmtId="164" fontId="0" fillId="4" borderId="4" xfId="0" applyNumberFormat="1" applyFill="1" applyBorder="1" applyAlignment="1" applyProtection="1">
      <alignment horizontal="right" vertical="center" wrapText="1"/>
      <protection locked="0"/>
    </xf>
    <xf numFmtId="0" fontId="5" fillId="6" borderId="4" xfId="0" applyFont="1" applyFill="1" applyBorder="1" applyAlignment="1">
      <alignment vertical="center" wrapText="1"/>
    </xf>
    <xf numFmtId="0" fontId="3" fillId="6" borderId="4" xfId="2" applyFill="1" applyBorder="1" applyAlignment="1">
      <alignment horizontal="left" vertical="center" wrapText="1"/>
    </xf>
    <xf numFmtId="164" fontId="0" fillId="6" borderId="4" xfId="0" applyNumberFormat="1" applyFill="1" applyBorder="1" applyAlignment="1">
      <alignment horizontal="right" vertical="center" wrapText="1"/>
    </xf>
    <xf numFmtId="0" fontId="0" fillId="6" borderId="5" xfId="0" applyFill="1" applyBorder="1" applyAlignment="1">
      <alignment vertical="center" wrapText="1"/>
    </xf>
    <xf numFmtId="0" fontId="7" fillId="6" borderId="4" xfId="0" applyFont="1" applyFill="1" applyBorder="1" applyAlignment="1">
      <alignment horizontal="left" vertical="center" wrapText="1"/>
    </xf>
    <xf numFmtId="164" fontId="7" fillId="6" borderId="4" xfId="0" applyNumberFormat="1" applyFont="1" applyFill="1" applyBorder="1" applyAlignment="1">
      <alignment horizontal="right" vertical="center" wrapText="1"/>
    </xf>
    <xf numFmtId="0" fontId="0" fillId="6" borderId="7" xfId="0" applyFill="1" applyBorder="1" applyAlignment="1">
      <alignment vertical="center" wrapText="1"/>
    </xf>
    <xf numFmtId="0" fontId="2" fillId="6" borderId="4" xfId="0" applyFont="1" applyFill="1" applyBorder="1" applyAlignment="1">
      <alignment vertical="center" wrapText="1"/>
    </xf>
    <xf numFmtId="0" fontId="0" fillId="6" borderId="6" xfId="0" applyFill="1" applyBorder="1" applyAlignment="1">
      <alignment vertical="center" wrapText="1"/>
    </xf>
    <xf numFmtId="0" fontId="0" fillId="7" borderId="4" xfId="0" applyFill="1" applyBorder="1" applyAlignment="1">
      <alignment horizontal="left" vertical="center" wrapText="1" indent="2"/>
    </xf>
    <xf numFmtId="165" fontId="0" fillId="7" borderId="4" xfId="0" applyNumberFormat="1" applyFill="1" applyBorder="1" applyAlignment="1" applyProtection="1">
      <alignment horizontal="right" vertical="center" wrapText="1"/>
      <protection locked="0"/>
    </xf>
    <xf numFmtId="0" fontId="5" fillId="7" borderId="4" xfId="0" applyFont="1" applyFill="1" applyBorder="1" applyAlignment="1">
      <alignment vertical="center" wrapText="1"/>
    </xf>
    <xf numFmtId="0" fontId="0" fillId="7" borderId="4" xfId="0" applyFill="1" applyBorder="1" applyAlignment="1">
      <alignment horizontal="left" vertical="center" wrapText="1"/>
    </xf>
    <xf numFmtId="0" fontId="0" fillId="6" borderId="4" xfId="0" applyFill="1" applyBorder="1" applyAlignment="1">
      <alignment horizontal="left" vertical="center" wrapText="1"/>
    </xf>
    <xf numFmtId="0" fontId="10" fillId="6" borderId="4" xfId="0" applyFont="1" applyFill="1" applyBorder="1" applyAlignment="1">
      <alignment horizontal="left" vertical="center" wrapText="1"/>
    </xf>
    <xf numFmtId="166" fontId="1" fillId="4" borderId="4" xfId="1" applyNumberFormat="1" applyFont="1" applyFill="1" applyBorder="1" applyAlignment="1" applyProtection="1">
      <alignment horizontal="center" vertical="center" wrapText="1"/>
      <protection locked="0"/>
    </xf>
    <xf numFmtId="0" fontId="10" fillId="7" borderId="4" xfId="0" applyFont="1" applyFill="1" applyBorder="1" applyAlignment="1">
      <alignment horizontal="left" vertical="center" wrapText="1"/>
    </xf>
    <xf numFmtId="39" fontId="0" fillId="4" borderId="4" xfId="0" applyNumberFormat="1" applyFill="1" applyBorder="1" applyAlignment="1" applyProtection="1">
      <alignment horizontal="center" vertical="center" wrapText="1"/>
      <protection locked="0"/>
    </xf>
    <xf numFmtId="0" fontId="5" fillId="7" borderId="4" xfId="0" applyFont="1" applyFill="1" applyBorder="1" applyAlignment="1">
      <alignment vertical="center"/>
    </xf>
    <xf numFmtId="164" fontId="0" fillId="7" borderId="4" xfId="0" applyNumberFormat="1" applyFill="1" applyBorder="1" applyAlignment="1">
      <alignment horizontal="right" vertical="center" wrapText="1"/>
    </xf>
    <xf numFmtId="0" fontId="2" fillId="7" borderId="4" xfId="0" applyFont="1" applyFill="1" applyBorder="1" applyAlignment="1">
      <alignment vertical="center" wrapText="1"/>
    </xf>
    <xf numFmtId="0" fontId="4" fillId="3" borderId="4" xfId="0" applyFont="1" applyFill="1" applyBorder="1" applyAlignment="1">
      <alignment horizontal="left" vertical="center" wrapText="1"/>
    </xf>
    <xf numFmtId="165" fontId="7" fillId="3" borderId="4" xfId="0" applyNumberFormat="1" applyFont="1" applyFill="1" applyBorder="1" applyAlignment="1">
      <alignment horizontal="right" vertical="center" wrapText="1"/>
    </xf>
    <xf numFmtId="0" fontId="2" fillId="3" borderId="4" xfId="0" applyFont="1" applyFill="1" applyBorder="1" applyAlignment="1">
      <alignment vertical="center" wrapText="1"/>
    </xf>
    <xf numFmtId="0" fontId="10" fillId="3" borderId="4" xfId="0" applyFont="1" applyFill="1" applyBorder="1" applyAlignment="1">
      <alignment horizontal="left" vertical="center" wrapText="1"/>
    </xf>
    <xf numFmtId="0" fontId="2" fillId="4" borderId="1" xfId="0" applyFont="1" applyFill="1" applyBorder="1" applyAlignment="1">
      <alignment horizontal="left" vertical="top" wrapText="1"/>
    </xf>
    <xf numFmtId="164" fontId="0" fillId="4" borderId="2" xfId="0" applyNumberFormat="1" applyFill="1" applyBorder="1" applyAlignment="1">
      <alignment horizontal="right" vertical="top" wrapText="1"/>
    </xf>
    <xf numFmtId="0" fontId="5" fillId="4" borderId="2" xfId="0" applyFont="1" applyFill="1" applyBorder="1" applyAlignment="1">
      <alignment vertical="top" wrapText="1"/>
    </xf>
    <xf numFmtId="0" fontId="0" fillId="4" borderId="3" xfId="0" applyFill="1" applyBorder="1" applyAlignment="1">
      <alignment horizontal="left" vertical="top" wrapText="1"/>
    </xf>
    <xf numFmtId="0" fontId="0" fillId="4" borderId="0" xfId="0" applyFill="1"/>
    <xf numFmtId="0" fontId="0" fillId="0" borderId="0" xfId="0" applyAlignment="1">
      <alignment vertical="center"/>
    </xf>
    <xf numFmtId="0" fontId="0" fillId="7" borderId="4" xfId="0" applyFill="1" applyBorder="1" applyAlignment="1">
      <alignment horizontal="left" vertical="top" wrapText="1" indent="2"/>
    </xf>
    <xf numFmtId="0" fontId="0" fillId="8" borderId="4" xfId="0" applyFill="1" applyBorder="1" applyAlignment="1">
      <alignment horizontal="left" vertical="top" wrapText="1"/>
    </xf>
    <xf numFmtId="0" fontId="0" fillId="8" borderId="4" xfId="0" applyFill="1" applyBorder="1" applyAlignment="1">
      <alignment horizontal="center" vertical="center" wrapText="1"/>
    </xf>
    <xf numFmtId="0" fontId="7" fillId="7" borderId="4" xfId="0" applyFont="1" applyFill="1" applyBorder="1" applyAlignment="1">
      <alignment horizontal="left" vertical="center" wrapText="1"/>
    </xf>
    <xf numFmtId="164" fontId="7" fillId="7" borderId="4" xfId="0" applyNumberFormat="1" applyFont="1" applyFill="1" applyBorder="1" applyAlignment="1">
      <alignment horizontal="right" vertical="center" wrapText="1"/>
    </xf>
    <xf numFmtId="0" fontId="2" fillId="7" borderId="4" xfId="0" applyFont="1" applyFill="1" applyBorder="1" applyAlignment="1">
      <alignment horizontal="left" vertical="center" wrapText="1"/>
    </xf>
    <xf numFmtId="0" fontId="0" fillId="7" borderId="4" xfId="0" applyFill="1" applyBorder="1" applyAlignment="1">
      <alignment horizontal="left" vertical="top" wrapText="1"/>
    </xf>
    <xf numFmtId="0" fontId="7" fillId="7" borderId="8" xfId="0" applyFont="1" applyFill="1" applyBorder="1" applyAlignment="1">
      <alignment vertical="center" wrapText="1"/>
    </xf>
    <xf numFmtId="0" fontId="2" fillId="7" borderId="9" xfId="0" applyFont="1" applyFill="1" applyBorder="1" applyAlignment="1">
      <alignment vertical="center" wrapText="1"/>
    </xf>
    <xf numFmtId="0" fontId="2" fillId="7" borderId="10" xfId="0" applyFont="1" applyFill="1" applyBorder="1" applyAlignment="1">
      <alignment vertical="center" wrapText="1"/>
    </xf>
    <xf numFmtId="164" fontId="0" fillId="4" borderId="4" xfId="0" applyNumberFormat="1" applyFill="1" applyBorder="1" applyAlignment="1" applyProtection="1">
      <alignment horizontal="right" vertical="top" wrapText="1"/>
      <protection locked="0"/>
    </xf>
    <xf numFmtId="0" fontId="7" fillId="7" borderId="4" xfId="0" applyFont="1" applyFill="1" applyBorder="1" applyAlignment="1">
      <alignment horizontal="left" vertical="top" wrapText="1"/>
    </xf>
    <xf numFmtId="164" fontId="7" fillId="7" borderId="4" xfId="0" applyNumberFormat="1" applyFont="1" applyFill="1" applyBorder="1" applyAlignment="1">
      <alignment horizontal="right" vertical="top" wrapText="1"/>
    </xf>
    <xf numFmtId="0" fontId="2" fillId="7" borderId="4" xfId="0" applyFont="1" applyFill="1" applyBorder="1" applyAlignment="1">
      <alignment vertical="top" wrapText="1"/>
    </xf>
    <xf numFmtId="2" fontId="0" fillId="4" borderId="4" xfId="1" applyNumberFormat="1" applyFont="1" applyFill="1" applyBorder="1" applyAlignment="1" applyProtection="1">
      <alignment horizontal="center" vertical="center" wrapText="1"/>
      <protection locked="0"/>
    </xf>
    <xf numFmtId="0" fontId="5" fillId="8" borderId="4" xfId="0" applyFont="1" applyFill="1" applyBorder="1" applyAlignment="1">
      <alignment vertical="center" wrapText="1"/>
    </xf>
    <xf numFmtId="0" fontId="4" fillId="7" borderId="4" xfId="0" applyFont="1" applyFill="1" applyBorder="1" applyAlignment="1">
      <alignment horizontal="center" vertical="center" wrapText="1"/>
    </xf>
    <xf numFmtId="164" fontId="2" fillId="4" borderId="4" xfId="0" applyNumberFormat="1" applyFont="1" applyFill="1" applyBorder="1" applyAlignment="1" applyProtection="1">
      <alignment horizontal="right" vertical="center" wrapText="1"/>
      <protection locked="0"/>
    </xf>
    <xf numFmtId="0" fontId="3" fillId="8" borderId="4" xfId="2" applyFill="1" applyBorder="1" applyAlignment="1">
      <alignment horizontal="left" vertical="center" wrapText="1"/>
    </xf>
    <xf numFmtId="0" fontId="13" fillId="7" borderId="4" xfId="0" applyFont="1" applyFill="1" applyBorder="1" applyAlignment="1">
      <alignment horizontal="left" vertical="center" wrapText="1" indent="4"/>
    </xf>
    <xf numFmtId="0" fontId="3" fillId="8" borderId="4" xfId="2" applyFill="1" applyBorder="1" applyAlignment="1">
      <alignment vertical="center" wrapText="1"/>
    </xf>
    <xf numFmtId="0" fontId="14" fillId="7" borderId="4" xfId="0" applyFont="1" applyFill="1" applyBorder="1" applyAlignment="1">
      <alignment horizontal="left" vertical="center" wrapText="1" indent="4"/>
    </xf>
    <xf numFmtId="0" fontId="5" fillId="8" borderId="4" xfId="0" applyFont="1" applyFill="1" applyBorder="1" applyAlignment="1">
      <alignment horizontal="left" vertical="center" wrapText="1"/>
    </xf>
    <xf numFmtId="0" fontId="5" fillId="7" borderId="4" xfId="0" applyFont="1" applyFill="1" applyBorder="1" applyAlignment="1">
      <alignment horizontal="left" vertical="center" wrapText="1" indent="4"/>
    </xf>
    <xf numFmtId="0" fontId="5" fillId="8" borderId="4" xfId="0" applyFont="1" applyFill="1" applyBorder="1" applyAlignment="1">
      <alignment horizontal="center" vertical="center" wrapText="1"/>
    </xf>
    <xf numFmtId="0" fontId="8" fillId="7" borderId="4" xfId="0" applyFont="1" applyFill="1" applyBorder="1" applyAlignment="1">
      <alignment horizontal="left" vertical="top" wrapText="1" indent="4"/>
    </xf>
    <xf numFmtId="164" fontId="2" fillId="7" borderId="4" xfId="0" applyNumberFormat="1" applyFont="1" applyFill="1" applyBorder="1" applyAlignment="1">
      <alignment horizontal="right" vertical="top" wrapText="1"/>
    </xf>
    <xf numFmtId="0" fontId="3" fillId="7" borderId="4" xfId="2" applyFill="1" applyBorder="1" applyAlignment="1">
      <alignment vertical="center" wrapText="1"/>
    </xf>
    <xf numFmtId="0" fontId="3" fillId="7" borderId="4" xfId="2" applyFill="1" applyBorder="1" applyAlignment="1">
      <alignment horizontal="left" vertical="top" wrapText="1"/>
    </xf>
    <xf numFmtId="0" fontId="2" fillId="7" borderId="4" xfId="0" applyFont="1" applyFill="1" applyBorder="1" applyAlignment="1">
      <alignment horizontal="left" vertical="top" wrapText="1" indent="2"/>
    </xf>
    <xf numFmtId="167" fontId="0" fillId="7" borderId="4" xfId="0" applyNumberFormat="1" applyFill="1" applyBorder="1" applyAlignment="1">
      <alignment horizontal="left" vertical="top" wrapText="1"/>
    </xf>
    <xf numFmtId="6" fontId="5" fillId="7" borderId="4" xfId="0" applyNumberFormat="1" applyFont="1" applyFill="1" applyBorder="1" applyAlignment="1">
      <alignment horizontal="left" vertical="top" wrapText="1"/>
    </xf>
    <xf numFmtId="0" fontId="0" fillId="7" borderId="4" xfId="0" applyFill="1" applyBorder="1" applyAlignment="1">
      <alignment horizontal="left" vertical="top" wrapText="1" indent="4"/>
    </xf>
    <xf numFmtId="0" fontId="3" fillId="8" borderId="4" xfId="2" applyFill="1" applyBorder="1" applyAlignment="1">
      <alignment horizontal="left" vertical="top" wrapText="1"/>
    </xf>
    <xf numFmtId="0" fontId="2" fillId="7" borderId="4" xfId="0" applyFont="1" applyFill="1" applyBorder="1" applyAlignment="1">
      <alignment horizontal="left" vertical="top" wrapText="1" indent="1"/>
    </xf>
    <xf numFmtId="0" fontId="2" fillId="7" borderId="4" xfId="0" applyFont="1" applyFill="1" applyBorder="1" applyAlignment="1">
      <alignment horizontal="left" vertical="top" wrapText="1"/>
    </xf>
    <xf numFmtId="0" fontId="5" fillId="7" borderId="4" xfId="0" applyFont="1" applyFill="1" applyBorder="1" applyAlignment="1">
      <alignment vertical="top" wrapText="1"/>
    </xf>
    <xf numFmtId="0" fontId="7" fillId="7" borderId="4" xfId="0" applyFont="1" applyFill="1" applyBorder="1" applyAlignment="1">
      <alignment horizontal="left" vertical="top" wrapText="1" indent="1"/>
    </xf>
    <xf numFmtId="164" fontId="2" fillId="7" borderId="4" xfId="0" applyNumberFormat="1" applyFont="1" applyFill="1" applyBorder="1" applyAlignment="1">
      <alignment horizontal="right" vertical="center" wrapText="1"/>
    </xf>
    <xf numFmtId="0" fontId="5" fillId="8" borderId="4" xfId="0" applyFont="1" applyFill="1" applyBorder="1" applyAlignment="1">
      <alignment vertical="top"/>
    </xf>
    <xf numFmtId="0" fontId="0" fillId="8" borderId="4" xfId="0" applyFill="1" applyBorder="1" applyAlignment="1">
      <alignment horizontal="left" vertical="center" wrapText="1"/>
    </xf>
    <xf numFmtId="0" fontId="7" fillId="7" borderId="4" xfId="0" applyFont="1" applyFill="1" applyBorder="1" applyAlignment="1">
      <alignment horizontal="left" vertical="top" wrapText="1" indent="2"/>
    </xf>
    <xf numFmtId="0" fontId="2" fillId="7" borderId="5" xfId="0" applyFont="1" applyFill="1" applyBorder="1" applyAlignment="1">
      <alignment horizontal="left" vertical="center" wrapText="1"/>
    </xf>
    <xf numFmtId="0" fontId="5" fillId="8" borderId="4" xfId="0" applyFont="1" applyFill="1" applyBorder="1" applyAlignment="1">
      <alignment vertical="top" wrapText="1"/>
    </xf>
    <xf numFmtId="0" fontId="16" fillId="7" borderId="4" xfId="0" applyFont="1" applyFill="1" applyBorder="1" applyAlignment="1">
      <alignment horizontal="left" vertical="center" wrapText="1"/>
    </xf>
    <xf numFmtId="0" fontId="7" fillId="7" borderId="4" xfId="0" applyFont="1" applyFill="1" applyBorder="1" applyAlignment="1">
      <alignment vertical="center" wrapText="1"/>
    </xf>
    <xf numFmtId="164" fontId="7" fillId="7" borderId="4" xfId="0" applyNumberFormat="1" applyFont="1" applyFill="1" applyBorder="1" applyAlignment="1">
      <alignment vertical="top" wrapText="1"/>
    </xf>
    <xf numFmtId="0" fontId="16" fillId="7" borderId="4" xfId="0" applyFont="1" applyFill="1" applyBorder="1" applyAlignment="1">
      <alignment horizontal="left" vertical="top" wrapText="1"/>
    </xf>
    <xf numFmtId="0" fontId="7" fillId="3" borderId="4" xfId="0" applyFont="1" applyFill="1" applyBorder="1" applyAlignment="1">
      <alignment vertical="center"/>
    </xf>
    <xf numFmtId="164" fontId="7" fillId="3" borderId="4" xfId="0" applyNumberFormat="1" applyFont="1" applyFill="1" applyBorder="1" applyAlignment="1">
      <alignment vertical="center" wrapText="1"/>
    </xf>
    <xf numFmtId="0" fontId="16" fillId="3" borderId="4" xfId="0" applyFont="1" applyFill="1" applyBorder="1" applyAlignment="1">
      <alignment horizontal="left" vertical="center" wrapText="1"/>
    </xf>
    <xf numFmtId="0" fontId="0" fillId="0" borderId="0" xfId="0" applyAlignment="1">
      <alignment horizontal="left" vertical="top" wrapText="1"/>
    </xf>
    <xf numFmtId="0" fontId="16" fillId="4" borderId="1" xfId="0" applyFont="1" applyFill="1" applyBorder="1" applyAlignment="1">
      <alignment horizontal="center" vertical="top"/>
    </xf>
    <xf numFmtId="0" fontId="16" fillId="4" borderId="2" xfId="0" applyFont="1" applyFill="1" applyBorder="1" applyAlignment="1">
      <alignment horizontal="center" vertical="top"/>
    </xf>
    <xf numFmtId="0" fontId="16" fillId="4" borderId="3" xfId="0" applyFont="1" applyFill="1" applyBorder="1" applyAlignment="1">
      <alignment horizontal="center" vertical="top"/>
    </xf>
    <xf numFmtId="0" fontId="17" fillId="2" borderId="4" xfId="0" applyFont="1" applyFill="1" applyBorder="1" applyAlignment="1">
      <alignment horizontal="center" vertical="center" wrapText="1"/>
    </xf>
    <xf numFmtId="0" fontId="2" fillId="4" borderId="1" xfId="0" applyFont="1" applyFill="1" applyBorder="1" applyAlignment="1">
      <alignment horizontal="center" vertical="top" wrapText="1"/>
    </xf>
    <xf numFmtId="0" fontId="2" fillId="4" borderId="2" xfId="0" applyFont="1" applyFill="1" applyBorder="1" applyAlignment="1">
      <alignment horizontal="center" vertical="top" wrapText="1"/>
    </xf>
    <xf numFmtId="0" fontId="2" fillId="4" borderId="3" xfId="0" applyFont="1" applyFill="1" applyBorder="1" applyAlignment="1">
      <alignment horizontal="center" vertical="top" wrapText="1"/>
    </xf>
    <xf numFmtId="0" fontId="5" fillId="8" borderId="5"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7" fillId="7" borderId="1" xfId="0" applyFont="1" applyFill="1" applyBorder="1" applyAlignment="1">
      <alignment horizontal="left" vertical="center" wrapText="1"/>
    </xf>
    <xf numFmtId="0" fontId="7" fillId="7" borderId="2" xfId="0" applyFont="1" applyFill="1" applyBorder="1" applyAlignment="1">
      <alignment horizontal="left" vertical="center" wrapText="1"/>
    </xf>
    <xf numFmtId="0" fontId="7" fillId="7" borderId="3" xfId="0" applyFont="1" applyFill="1" applyBorder="1" applyAlignment="1">
      <alignment horizontal="left" vertical="center" wrapText="1"/>
    </xf>
    <xf numFmtId="0" fontId="0" fillId="0" borderId="2" xfId="0" applyBorder="1" applyAlignment="1">
      <alignment horizontal="center"/>
    </xf>
    <xf numFmtId="6" fontId="5" fillId="8" borderId="5" xfId="0" applyNumberFormat="1" applyFont="1" applyFill="1" applyBorder="1" applyAlignment="1">
      <alignment horizontal="center" vertical="center" wrapText="1"/>
    </xf>
    <xf numFmtId="6" fontId="5" fillId="8" borderId="6" xfId="0" applyNumberFormat="1" applyFont="1" applyFill="1" applyBorder="1" applyAlignment="1">
      <alignment horizontal="center" vertical="center" wrapText="1"/>
    </xf>
    <xf numFmtId="6" fontId="5" fillId="8" borderId="7" xfId="0" applyNumberFormat="1" applyFont="1" applyFill="1" applyBorder="1" applyAlignment="1">
      <alignment horizontal="center" vertical="center" wrapText="1"/>
    </xf>
    <xf numFmtId="0" fontId="2" fillId="6" borderId="5" xfId="0" applyFont="1" applyFill="1" applyBorder="1" applyAlignment="1">
      <alignment horizontal="left" vertical="center" wrapText="1"/>
    </xf>
    <xf numFmtId="0" fontId="2" fillId="6" borderId="7" xfId="0" applyFont="1" applyFill="1" applyBorder="1" applyAlignment="1">
      <alignment horizontal="left" vertical="center" wrapText="1"/>
    </xf>
    <xf numFmtId="0" fontId="6" fillId="7" borderId="1" xfId="0" applyFont="1" applyFill="1" applyBorder="1" applyAlignment="1">
      <alignment horizontal="left" vertical="center" wrapText="1"/>
    </xf>
    <xf numFmtId="0" fontId="6" fillId="7" borderId="2" xfId="0" applyFont="1" applyFill="1" applyBorder="1" applyAlignment="1">
      <alignment horizontal="left" vertical="center" wrapText="1"/>
    </xf>
    <xf numFmtId="0" fontId="6" fillId="7" borderId="3" xfId="0" applyFont="1" applyFill="1" applyBorder="1" applyAlignment="1">
      <alignment horizontal="left" vertical="center" wrapText="1"/>
    </xf>
    <xf numFmtId="0" fontId="0" fillId="0" borderId="4" xfId="0" applyBorder="1" applyAlignment="1">
      <alignment horizontal="center"/>
    </xf>
    <xf numFmtId="0" fontId="7" fillId="7" borderId="1" xfId="0" applyFont="1" applyFill="1" applyBorder="1" applyAlignment="1">
      <alignment horizontal="left" vertical="top" wrapText="1"/>
    </xf>
    <xf numFmtId="0" fontId="7" fillId="7" borderId="2" xfId="0" applyFont="1" applyFill="1" applyBorder="1" applyAlignment="1">
      <alignment horizontal="left" vertical="top" wrapText="1"/>
    </xf>
    <xf numFmtId="0" fontId="7" fillId="7" borderId="3" xfId="0" applyFont="1" applyFill="1" applyBorder="1" applyAlignment="1">
      <alignment horizontal="left" vertical="top" wrapText="1"/>
    </xf>
    <xf numFmtId="167" fontId="5" fillId="8" borderId="5" xfId="0" applyNumberFormat="1" applyFont="1" applyFill="1" applyBorder="1" applyAlignment="1">
      <alignment horizontal="center" vertical="center" wrapText="1"/>
    </xf>
    <xf numFmtId="167" fontId="5" fillId="8" borderId="6" xfId="0" applyNumberFormat="1" applyFont="1" applyFill="1" applyBorder="1" applyAlignment="1">
      <alignment horizontal="center" vertical="center" wrapText="1"/>
    </xf>
    <xf numFmtId="167" fontId="5" fillId="8" borderId="7" xfId="0" applyNumberFormat="1"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0" fillId="5" borderId="5" xfId="0" applyFill="1" applyBorder="1" applyAlignment="1">
      <alignment horizontal="center" vertical="top" wrapText="1"/>
    </xf>
    <xf numFmtId="0" fontId="0" fillId="5" borderId="6" xfId="0" applyFill="1" applyBorder="1" applyAlignment="1">
      <alignment horizontal="center" vertical="top" wrapText="1"/>
    </xf>
    <xf numFmtId="0" fontId="0" fillId="5" borderId="7" xfId="0" applyFill="1" applyBorder="1" applyAlignment="1">
      <alignment horizontal="center" vertical="top"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ngelicum.net/socratic-discussions/online-enrichment-classes/" TargetMode="External"/><Relationship Id="rId13" Type="http://schemas.openxmlformats.org/officeDocument/2006/relationships/hyperlink" Target="https://www.academybookstore.org/category-s/2065.htm" TargetMode="External"/><Relationship Id="rId18" Type="http://schemas.openxmlformats.org/officeDocument/2006/relationships/hyperlink" Target="https://www.academybookstore.org/category-s/2081.htm" TargetMode="External"/><Relationship Id="rId3" Type="http://schemas.openxmlformats.org/officeDocument/2006/relationships/hyperlink" Target="https://www.angelicum.net/socratic-discussions/philosophy-for-children-faqs/" TargetMode="External"/><Relationship Id="rId21" Type="http://schemas.openxmlformats.org/officeDocument/2006/relationships/hyperlink" Target="https://www.ncea.org/NCEA/Proclaim/Catholic_School_Data/Schools_and_Tuition.aspx" TargetMode="External"/><Relationship Id="rId7" Type="http://schemas.openxmlformats.org/officeDocument/2006/relationships/hyperlink" Target="https://hslda.org/legal/" TargetMode="External"/><Relationship Id="rId12" Type="http://schemas.openxmlformats.org/officeDocument/2006/relationships/hyperlink" Target="https://www.academybookstore.org/category-s/2080.htm" TargetMode="External"/><Relationship Id="rId17" Type="http://schemas.openxmlformats.org/officeDocument/2006/relationships/hyperlink" Target="https://www.academybookstore.org/category-s/2232.htm" TargetMode="External"/><Relationship Id="rId2" Type="http://schemas.openxmlformats.org/officeDocument/2006/relationships/hyperlink" Target="https://www.angelicum.net/socratic-discussions/" TargetMode="External"/><Relationship Id="rId16" Type="http://schemas.openxmlformats.org/officeDocument/2006/relationships/hyperlink" Target="https://www.academybookstore.org/category-s/2289.htm" TargetMode="External"/><Relationship Id="rId20" Type="http://schemas.openxmlformats.org/officeDocument/2006/relationships/hyperlink" Target="https://www.academybookstore.org/Default.asp" TargetMode="External"/><Relationship Id="rId1" Type="http://schemas.openxmlformats.org/officeDocument/2006/relationships/hyperlink" Target="https://www.angelicum.net/curriculum/" TargetMode="External"/><Relationship Id="rId6" Type="http://schemas.openxmlformats.org/officeDocument/2006/relationships/hyperlink" Target="https://www.angelicum.net/associates-degree-by-12th-grade/great-books-program/academic-writing-from-the-ground-up/" TargetMode="External"/><Relationship Id="rId11" Type="http://schemas.openxmlformats.org/officeDocument/2006/relationships/hyperlink" Target="https://www.academybookstore.org/category-s/2067.htm" TargetMode="External"/><Relationship Id="rId5" Type="http://schemas.openxmlformats.org/officeDocument/2006/relationships/hyperlink" Target="https://www.angelicum.net/socratic-discussions/philosophy-for-children/" TargetMode="External"/><Relationship Id="rId15" Type="http://schemas.openxmlformats.org/officeDocument/2006/relationships/hyperlink" Target="https://www.academybookstore.org/category-s/2082.htm" TargetMode="External"/><Relationship Id="rId10" Type="http://schemas.openxmlformats.org/officeDocument/2006/relationships/hyperlink" Target="https://www.academybookstore.org/category-s/2077.htm" TargetMode="External"/><Relationship Id="rId19" Type="http://schemas.openxmlformats.org/officeDocument/2006/relationships/hyperlink" Target="https://www.angelicum.net/religion/" TargetMode="External"/><Relationship Id="rId4" Type="http://schemas.openxmlformats.org/officeDocument/2006/relationships/hyperlink" Target="https://www.angelicum.net/socratic-discussions/philosophy-for-children/" TargetMode="External"/><Relationship Id="rId9" Type="http://schemas.openxmlformats.org/officeDocument/2006/relationships/hyperlink" Target="https://www.academybookstore.org/category-s/2295.htm" TargetMode="External"/><Relationship Id="rId14" Type="http://schemas.openxmlformats.org/officeDocument/2006/relationships/hyperlink" Target="https://www.academybookstore.org/category-s/2063.htm"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01D06-7C81-4D43-A5C1-2293EC418197}">
  <dimension ref="A1:D128"/>
  <sheetViews>
    <sheetView tabSelected="1" zoomScaleNormal="100" workbookViewId="0">
      <pane ySplit="2" topLeftCell="A51" activePane="bottomLeft" state="frozen"/>
      <selection pane="bottomLeft" activeCell="B62" sqref="B62"/>
    </sheetView>
  </sheetViews>
  <sheetFormatPr defaultRowHeight="15" x14ac:dyDescent="0.25"/>
  <cols>
    <col min="1" max="1" width="51.5703125" customWidth="1"/>
    <col min="2" max="2" width="17" customWidth="1"/>
    <col min="3" max="3" width="120.140625" customWidth="1"/>
    <col min="4" max="4" width="75" style="98" customWidth="1"/>
  </cols>
  <sheetData>
    <row r="1" spans="1:4" s="1" customFormat="1" ht="71.25" customHeight="1" x14ac:dyDescent="0.25">
      <c r="A1" s="131" t="s">
        <v>158</v>
      </c>
      <c r="B1" s="132"/>
      <c r="C1" s="132"/>
      <c r="D1" s="133"/>
    </row>
    <row r="2" spans="1:4" s="1" customFormat="1" ht="43.5" customHeight="1" x14ac:dyDescent="0.25">
      <c r="A2" s="2" t="s">
        <v>160</v>
      </c>
      <c r="B2" s="2" t="s">
        <v>0</v>
      </c>
      <c r="C2" s="2" t="s">
        <v>1</v>
      </c>
      <c r="D2" s="2" t="s">
        <v>2</v>
      </c>
    </row>
    <row r="3" spans="1:4" s="1" customFormat="1" ht="15.75" customHeight="1" x14ac:dyDescent="0.25">
      <c r="A3" s="134"/>
      <c r="B3" s="135"/>
      <c r="C3" s="135"/>
      <c r="D3" s="136"/>
    </row>
    <row r="4" spans="1:4" ht="21.75" customHeight="1" x14ac:dyDescent="0.25">
      <c r="A4" s="137" t="s">
        <v>3</v>
      </c>
      <c r="B4" s="138"/>
      <c r="C4" s="138"/>
      <c r="D4" s="139"/>
    </row>
    <row r="5" spans="1:4" ht="32.25" customHeight="1" x14ac:dyDescent="0.25">
      <c r="A5" s="3" t="s">
        <v>4</v>
      </c>
      <c r="B5" s="4">
        <v>25</v>
      </c>
      <c r="C5" s="140" t="s">
        <v>5</v>
      </c>
      <c r="D5" s="143"/>
    </row>
    <row r="6" spans="1:4" ht="17.100000000000001" customHeight="1" x14ac:dyDescent="0.25">
      <c r="A6" s="5" t="s">
        <v>6</v>
      </c>
      <c r="B6" s="4">
        <v>0</v>
      </c>
      <c r="C6" s="141"/>
      <c r="D6" s="144"/>
    </row>
    <row r="7" spans="1:4" ht="17.100000000000001" customHeight="1" x14ac:dyDescent="0.25">
      <c r="A7" s="5" t="s">
        <v>7</v>
      </c>
      <c r="B7" s="4">
        <v>0</v>
      </c>
      <c r="C7" s="141"/>
      <c r="D7" s="144"/>
    </row>
    <row r="8" spans="1:4" ht="17.100000000000001" customHeight="1" x14ac:dyDescent="0.25">
      <c r="A8" s="5" t="s">
        <v>8</v>
      </c>
      <c r="B8" s="4">
        <v>0</v>
      </c>
      <c r="C8" s="141"/>
      <c r="D8" s="144"/>
    </row>
    <row r="9" spans="1:4" ht="17.100000000000001" customHeight="1" x14ac:dyDescent="0.25">
      <c r="A9" s="5" t="s">
        <v>9</v>
      </c>
      <c r="B9" s="4">
        <v>0</v>
      </c>
      <c r="C9" s="141"/>
      <c r="D9" s="144"/>
    </row>
    <row r="10" spans="1:4" ht="17.100000000000001" customHeight="1" x14ac:dyDescent="0.25">
      <c r="A10" s="5" t="s">
        <v>10</v>
      </c>
      <c r="B10" s="4">
        <v>0</v>
      </c>
      <c r="C10" s="141"/>
      <c r="D10" s="144"/>
    </row>
    <row r="11" spans="1:4" ht="17.100000000000001" customHeight="1" x14ac:dyDescent="0.25">
      <c r="A11" s="5" t="s">
        <v>11</v>
      </c>
      <c r="B11" s="4">
        <v>0</v>
      </c>
      <c r="C11" s="141"/>
      <c r="D11" s="144"/>
    </row>
    <row r="12" spans="1:4" ht="17.100000000000001" customHeight="1" x14ac:dyDescent="0.25">
      <c r="A12" s="5" t="s">
        <v>12</v>
      </c>
      <c r="B12" s="4">
        <v>0</v>
      </c>
      <c r="C12" s="141"/>
      <c r="D12" s="144"/>
    </row>
    <row r="13" spans="1:4" ht="17.100000000000001" customHeight="1" x14ac:dyDescent="0.25">
      <c r="A13" s="5" t="s">
        <v>13</v>
      </c>
      <c r="B13" s="4">
        <v>0</v>
      </c>
      <c r="C13" s="141"/>
      <c r="D13" s="144"/>
    </row>
    <row r="14" spans="1:4" ht="17.100000000000001" customHeight="1" x14ac:dyDescent="0.25">
      <c r="A14" s="5" t="s">
        <v>14</v>
      </c>
      <c r="B14" s="4">
        <v>0</v>
      </c>
      <c r="C14" s="142"/>
      <c r="D14" s="145"/>
    </row>
    <row r="15" spans="1:4" ht="24" customHeight="1" x14ac:dyDescent="0.25">
      <c r="A15" s="6" t="s">
        <v>15</v>
      </c>
      <c r="B15" s="7">
        <f>SUM(B5:B14)</f>
        <v>25</v>
      </c>
      <c r="C15" s="8" t="s">
        <v>16</v>
      </c>
      <c r="D15" s="9"/>
    </row>
    <row r="16" spans="1:4" x14ac:dyDescent="0.25">
      <c r="A16" s="10"/>
      <c r="B16" s="11"/>
      <c r="C16" s="12"/>
      <c r="D16" s="13"/>
    </row>
    <row r="17" spans="1:4" ht="23.25" customHeight="1" x14ac:dyDescent="0.25">
      <c r="A17" s="128" t="s">
        <v>17</v>
      </c>
      <c r="B17" s="129"/>
      <c r="C17" s="129"/>
      <c r="D17" s="130"/>
    </row>
    <row r="18" spans="1:4" ht="105" customHeight="1" x14ac:dyDescent="0.25">
      <c r="A18" s="14" t="s">
        <v>18</v>
      </c>
      <c r="B18" s="15">
        <v>6950</v>
      </c>
      <c r="C18" s="16" t="s">
        <v>159</v>
      </c>
      <c r="D18" s="17" t="s">
        <v>144</v>
      </c>
    </row>
    <row r="19" spans="1:4" ht="45" customHeight="1" x14ac:dyDescent="0.25">
      <c r="A19" s="14" t="s">
        <v>19</v>
      </c>
      <c r="B19" s="18">
        <f>B121</f>
        <v>300</v>
      </c>
      <c r="C19" s="116" t="s">
        <v>20</v>
      </c>
      <c r="D19" s="19"/>
    </row>
    <row r="20" spans="1:4" ht="17.25" x14ac:dyDescent="0.25">
      <c r="A20" s="20" t="s">
        <v>21</v>
      </c>
      <c r="B20" s="21">
        <f>SUM(B18:B19)</f>
        <v>7250</v>
      </c>
      <c r="C20" s="117"/>
      <c r="D20" s="22"/>
    </row>
    <row r="21" spans="1:4" ht="33" customHeight="1" x14ac:dyDescent="0.25">
      <c r="A21" s="14" t="s">
        <v>22</v>
      </c>
      <c r="B21" s="18">
        <f>B85</f>
        <v>0</v>
      </c>
      <c r="C21" s="23" t="s">
        <v>23</v>
      </c>
      <c r="D21" s="24"/>
    </row>
    <row r="22" spans="1:4" ht="150" customHeight="1" x14ac:dyDescent="0.25">
      <c r="A22" s="25" t="s">
        <v>24</v>
      </c>
      <c r="B22" s="26">
        <v>0</v>
      </c>
      <c r="C22" s="27" t="s">
        <v>145</v>
      </c>
      <c r="D22" s="28"/>
    </row>
    <row r="23" spans="1:4" ht="20.25" customHeight="1" x14ac:dyDescent="0.25">
      <c r="A23" s="20" t="s">
        <v>25</v>
      </c>
      <c r="B23" s="21">
        <f>(B20+B21)-B22</f>
        <v>7250</v>
      </c>
      <c r="C23" s="23" t="s">
        <v>16</v>
      </c>
      <c r="D23" s="29"/>
    </row>
    <row r="24" spans="1:4" ht="17.100000000000001" customHeight="1" x14ac:dyDescent="0.25">
      <c r="A24" s="14" t="s">
        <v>26</v>
      </c>
      <c r="B24" s="15">
        <v>0</v>
      </c>
      <c r="C24" s="16" t="s">
        <v>27</v>
      </c>
      <c r="D24" s="17" t="s">
        <v>28</v>
      </c>
    </row>
    <row r="25" spans="1:4" ht="22.5" customHeight="1" x14ac:dyDescent="0.25">
      <c r="A25" s="14" t="s">
        <v>29</v>
      </c>
      <c r="B25" s="15">
        <v>0</v>
      </c>
      <c r="C25" s="16" t="s">
        <v>146</v>
      </c>
      <c r="D25" s="29"/>
    </row>
    <row r="26" spans="1:4" ht="30" customHeight="1" x14ac:dyDescent="0.25">
      <c r="A26" s="14" t="s">
        <v>30</v>
      </c>
      <c r="B26" s="15">
        <v>0</v>
      </c>
      <c r="C26" s="16" t="s">
        <v>147</v>
      </c>
      <c r="D26" s="29"/>
    </row>
    <row r="27" spans="1:4" ht="24" customHeight="1" x14ac:dyDescent="0.25">
      <c r="A27" s="20" t="s">
        <v>31</v>
      </c>
      <c r="B27" s="21">
        <f>(B15*B23)+SUM(B24:B26)</f>
        <v>181250</v>
      </c>
      <c r="C27" s="23" t="s">
        <v>16</v>
      </c>
      <c r="D27" s="30"/>
    </row>
    <row r="28" spans="1:4" ht="60.75" customHeight="1" x14ac:dyDescent="0.25">
      <c r="A28" s="25" t="s">
        <v>32</v>
      </c>
      <c r="B28" s="31">
        <v>10</v>
      </c>
      <c r="C28" s="27" t="s">
        <v>148</v>
      </c>
      <c r="D28" s="32"/>
    </row>
    <row r="29" spans="1:4" ht="20.25" customHeight="1" x14ac:dyDescent="0.25">
      <c r="A29" s="25" t="s">
        <v>33</v>
      </c>
      <c r="B29" s="33">
        <v>3.5</v>
      </c>
      <c r="C29" s="34" t="s">
        <v>34</v>
      </c>
      <c r="D29" s="32"/>
    </row>
    <row r="30" spans="1:4" ht="21.75" customHeight="1" x14ac:dyDescent="0.25">
      <c r="A30" s="25" t="s">
        <v>35</v>
      </c>
      <c r="B30" s="35">
        <f>(((B27*B28)/100)*B29)/100</f>
        <v>634.375</v>
      </c>
      <c r="C30" s="36" t="s">
        <v>16</v>
      </c>
      <c r="D30" s="32"/>
    </row>
    <row r="31" spans="1:4" ht="22.5" customHeight="1" x14ac:dyDescent="0.25">
      <c r="A31" s="37" t="s">
        <v>36</v>
      </c>
      <c r="B31" s="38">
        <f>B27-B30</f>
        <v>180615.625</v>
      </c>
      <c r="C31" s="39" t="s">
        <v>16</v>
      </c>
      <c r="D31" s="40"/>
    </row>
    <row r="32" spans="1:4" s="45" customFormat="1" x14ac:dyDescent="0.25">
      <c r="A32" s="41"/>
      <c r="B32" s="42"/>
      <c r="C32" s="43"/>
      <c r="D32" s="44"/>
    </row>
    <row r="33" spans="1:4" ht="28.5" customHeight="1" x14ac:dyDescent="0.25">
      <c r="A33" s="118" t="s">
        <v>37</v>
      </c>
      <c r="B33" s="119"/>
      <c r="C33" s="119"/>
      <c r="D33" s="120"/>
    </row>
    <row r="34" spans="1:4" s="46" customFormat="1" ht="23.25" customHeight="1" x14ac:dyDescent="0.25">
      <c r="A34" s="109" t="s">
        <v>38</v>
      </c>
      <c r="B34" s="110"/>
      <c r="C34" s="110"/>
      <c r="D34" s="111"/>
    </row>
    <row r="35" spans="1:4" ht="18" customHeight="1" x14ac:dyDescent="0.25">
      <c r="A35" s="47" t="s">
        <v>39</v>
      </c>
      <c r="B35" s="15">
        <v>15000</v>
      </c>
      <c r="C35" s="106" t="s">
        <v>149</v>
      </c>
      <c r="D35" s="48"/>
    </row>
    <row r="36" spans="1:4" x14ac:dyDescent="0.25">
      <c r="A36" s="47" t="s">
        <v>40</v>
      </c>
      <c r="B36" s="15">
        <v>2000</v>
      </c>
      <c r="C36" s="107"/>
      <c r="D36" s="48"/>
    </row>
    <row r="37" spans="1:4" x14ac:dyDescent="0.25">
      <c r="A37" s="47" t="s">
        <v>41</v>
      </c>
      <c r="B37" s="15">
        <v>2000</v>
      </c>
      <c r="C37" s="107"/>
      <c r="D37" s="48"/>
    </row>
    <row r="38" spans="1:4" x14ac:dyDescent="0.25">
      <c r="A38" s="47" t="s">
        <v>42</v>
      </c>
      <c r="B38" s="15">
        <v>2000</v>
      </c>
      <c r="C38" s="107"/>
      <c r="D38" s="48"/>
    </row>
    <row r="39" spans="1:4" x14ac:dyDescent="0.25">
      <c r="A39" s="47" t="s">
        <v>43</v>
      </c>
      <c r="B39" s="15">
        <v>3500</v>
      </c>
      <c r="C39" s="107"/>
      <c r="D39" s="48"/>
    </row>
    <row r="40" spans="1:4" x14ac:dyDescent="0.25">
      <c r="A40" s="47" t="s">
        <v>44</v>
      </c>
      <c r="B40" s="15">
        <v>1750</v>
      </c>
      <c r="C40" s="107"/>
      <c r="D40" s="48"/>
    </row>
    <row r="41" spans="1:4" x14ac:dyDescent="0.25">
      <c r="A41" s="47" t="s">
        <v>45</v>
      </c>
      <c r="B41" s="15">
        <v>1000</v>
      </c>
      <c r="C41" s="107"/>
      <c r="D41" s="48"/>
    </row>
    <row r="42" spans="1:4" x14ac:dyDescent="0.25">
      <c r="A42" s="47" t="s">
        <v>46</v>
      </c>
      <c r="B42" s="15">
        <v>0</v>
      </c>
      <c r="C42" s="107"/>
      <c r="D42" s="48"/>
    </row>
    <row r="43" spans="1:4" x14ac:dyDescent="0.25">
      <c r="A43" s="47" t="s">
        <v>47</v>
      </c>
      <c r="B43" s="15">
        <v>0</v>
      </c>
      <c r="C43" s="107"/>
      <c r="D43" s="48"/>
    </row>
    <row r="44" spans="1:4" x14ac:dyDescent="0.25">
      <c r="A44" s="47" t="s">
        <v>48</v>
      </c>
      <c r="B44" s="15">
        <v>0</v>
      </c>
      <c r="C44" s="107"/>
      <c r="D44" s="48"/>
    </row>
    <row r="45" spans="1:4" ht="52.5" customHeight="1" x14ac:dyDescent="0.25">
      <c r="A45" s="25" t="s">
        <v>150</v>
      </c>
      <c r="B45" s="49" t="s">
        <v>49</v>
      </c>
      <c r="C45" s="107"/>
      <c r="D45" s="49" t="s">
        <v>151</v>
      </c>
    </row>
    <row r="46" spans="1:4" x14ac:dyDescent="0.25">
      <c r="A46" s="47" t="s">
        <v>50</v>
      </c>
      <c r="B46" s="15">
        <v>0</v>
      </c>
      <c r="C46" s="108"/>
      <c r="D46" s="48"/>
    </row>
    <row r="47" spans="1:4" ht="21" customHeight="1" x14ac:dyDescent="0.25">
      <c r="A47" s="50" t="s">
        <v>51</v>
      </c>
      <c r="B47" s="51">
        <f>SUM(B35:B46)</f>
        <v>27250</v>
      </c>
      <c r="C47" s="52" t="s">
        <v>16</v>
      </c>
      <c r="D47" s="53"/>
    </row>
    <row r="48" spans="1:4" ht="18" customHeight="1" x14ac:dyDescent="0.25">
      <c r="A48" s="121"/>
      <c r="B48" s="121"/>
      <c r="C48" s="121"/>
      <c r="D48" s="121"/>
    </row>
    <row r="49" spans="1:4" ht="21" customHeight="1" x14ac:dyDescent="0.25">
      <c r="A49" s="54" t="s">
        <v>52</v>
      </c>
      <c r="B49" s="55"/>
      <c r="C49" s="55"/>
      <c r="D49" s="56"/>
    </row>
    <row r="50" spans="1:4" ht="17.100000000000001" customHeight="1" x14ac:dyDescent="0.25">
      <c r="A50" s="47" t="s">
        <v>53</v>
      </c>
      <c r="B50" s="57">
        <v>72000</v>
      </c>
      <c r="C50" s="106" t="s">
        <v>54</v>
      </c>
      <c r="D50" s="48"/>
    </row>
    <row r="51" spans="1:4" ht="17.100000000000001" customHeight="1" x14ac:dyDescent="0.25">
      <c r="A51" s="47" t="s">
        <v>55</v>
      </c>
      <c r="B51" s="57">
        <v>15000</v>
      </c>
      <c r="C51" s="107"/>
      <c r="D51" s="48"/>
    </row>
    <row r="52" spans="1:4" ht="17.100000000000001" customHeight="1" x14ac:dyDescent="0.25">
      <c r="A52" s="47" t="s">
        <v>56</v>
      </c>
      <c r="B52" s="57">
        <v>32000</v>
      </c>
      <c r="C52" s="107"/>
      <c r="D52" s="48"/>
    </row>
    <row r="53" spans="1:4" x14ac:dyDescent="0.25">
      <c r="A53" s="47" t="s">
        <v>57</v>
      </c>
      <c r="B53" s="57">
        <v>0</v>
      </c>
      <c r="C53" s="107"/>
      <c r="D53" s="48"/>
    </row>
    <row r="54" spans="1:4" x14ac:dyDescent="0.25">
      <c r="A54" s="47" t="s">
        <v>58</v>
      </c>
      <c r="B54" s="57">
        <v>0</v>
      </c>
      <c r="C54" s="107"/>
      <c r="D54" s="48"/>
    </row>
    <row r="55" spans="1:4" x14ac:dyDescent="0.25">
      <c r="A55" s="47" t="s">
        <v>59</v>
      </c>
      <c r="B55" s="57">
        <v>0</v>
      </c>
      <c r="C55" s="107"/>
      <c r="D55" s="48"/>
    </row>
    <row r="56" spans="1:4" x14ac:dyDescent="0.25">
      <c r="A56" s="47" t="s">
        <v>60</v>
      </c>
      <c r="B56" s="57">
        <v>0</v>
      </c>
      <c r="C56" s="107"/>
      <c r="D56" s="48"/>
    </row>
    <row r="57" spans="1:4" x14ac:dyDescent="0.25">
      <c r="A57" s="47" t="s">
        <v>61</v>
      </c>
      <c r="B57" s="57">
        <v>0</v>
      </c>
      <c r="C57" s="107"/>
      <c r="D57" s="48"/>
    </row>
    <row r="58" spans="1:4" x14ac:dyDescent="0.25">
      <c r="A58" s="47" t="s">
        <v>45</v>
      </c>
      <c r="B58" s="57">
        <v>0</v>
      </c>
      <c r="C58" s="107"/>
      <c r="D58" s="48"/>
    </row>
    <row r="59" spans="1:4" x14ac:dyDescent="0.25">
      <c r="A59" s="47" t="s">
        <v>46</v>
      </c>
      <c r="B59" s="57">
        <v>0</v>
      </c>
      <c r="C59" s="107"/>
      <c r="D59" s="48"/>
    </row>
    <row r="60" spans="1:4" ht="18.75" customHeight="1" x14ac:dyDescent="0.25">
      <c r="A60" s="47" t="s">
        <v>62</v>
      </c>
      <c r="B60" s="57">
        <v>3500</v>
      </c>
      <c r="C60" s="108"/>
      <c r="D60" s="48"/>
    </row>
    <row r="61" spans="1:4" ht="18.75" customHeight="1" x14ac:dyDescent="0.25">
      <c r="A61" s="58" t="s">
        <v>63</v>
      </c>
      <c r="B61" s="59">
        <f>SUM(B50:B60)</f>
        <v>122500</v>
      </c>
      <c r="C61" s="60" t="s">
        <v>16</v>
      </c>
      <c r="D61" s="53"/>
    </row>
    <row r="62" spans="1:4" ht="143.25" customHeight="1" x14ac:dyDescent="0.25">
      <c r="A62" s="25" t="s">
        <v>64</v>
      </c>
      <c r="B62" s="61">
        <v>10</v>
      </c>
      <c r="C62" s="62" t="s">
        <v>65</v>
      </c>
      <c r="D62" s="49" t="s">
        <v>66</v>
      </c>
    </row>
    <row r="63" spans="1:4" ht="18.75" customHeight="1" x14ac:dyDescent="0.25">
      <c r="A63" s="25" t="s">
        <v>67</v>
      </c>
      <c r="B63" s="35">
        <f>((B61*B62)/100)</f>
        <v>12250</v>
      </c>
      <c r="C63" s="36" t="s">
        <v>16</v>
      </c>
      <c r="D63" s="53"/>
    </row>
    <row r="64" spans="1:4" ht="21.75" customHeight="1" x14ac:dyDescent="0.25">
      <c r="A64" s="25" t="s">
        <v>68</v>
      </c>
      <c r="B64" s="15">
        <v>0</v>
      </c>
      <c r="C64" s="27" t="s">
        <v>152</v>
      </c>
      <c r="D64" s="53"/>
    </row>
    <row r="65" spans="1:4" ht="22.5" customHeight="1" x14ac:dyDescent="0.25">
      <c r="A65" s="50" t="s">
        <v>69</v>
      </c>
      <c r="B65" s="51">
        <f>(B61+B63)+B64</f>
        <v>134750</v>
      </c>
      <c r="C65" s="36" t="s">
        <v>16</v>
      </c>
      <c r="D65" s="53"/>
    </row>
    <row r="66" spans="1:4" x14ac:dyDescent="0.25">
      <c r="A66" s="103"/>
      <c r="B66" s="104"/>
      <c r="C66" s="104"/>
      <c r="D66" s="105"/>
    </row>
    <row r="67" spans="1:4" ht="18.75" customHeight="1" x14ac:dyDescent="0.25">
      <c r="A67" s="122" t="s">
        <v>70</v>
      </c>
      <c r="B67" s="123"/>
      <c r="C67" s="123"/>
      <c r="D67" s="124"/>
    </row>
    <row r="68" spans="1:4" ht="123" customHeight="1" x14ac:dyDescent="0.25">
      <c r="A68" s="63" t="s">
        <v>71</v>
      </c>
      <c r="B68" s="64">
        <v>0</v>
      </c>
      <c r="C68" s="62" t="s">
        <v>162</v>
      </c>
      <c r="D68" s="65" t="s">
        <v>72</v>
      </c>
    </row>
    <row r="69" spans="1:4" ht="18" customHeight="1" x14ac:dyDescent="0.25">
      <c r="A69" s="66" t="s">
        <v>73</v>
      </c>
      <c r="B69" s="125" t="s">
        <v>74</v>
      </c>
      <c r="C69" s="62" t="s">
        <v>75</v>
      </c>
      <c r="D69" s="67" t="s">
        <v>76</v>
      </c>
    </row>
    <row r="70" spans="1:4" ht="19.5" customHeight="1" x14ac:dyDescent="0.25">
      <c r="A70" s="66" t="s">
        <v>77</v>
      </c>
      <c r="B70" s="126"/>
      <c r="C70" s="62" t="s">
        <v>78</v>
      </c>
      <c r="D70" s="67" t="s">
        <v>79</v>
      </c>
    </row>
    <row r="71" spans="1:4" ht="18" customHeight="1" x14ac:dyDescent="0.25">
      <c r="A71" s="66" t="s">
        <v>80</v>
      </c>
      <c r="B71" s="126"/>
      <c r="C71" s="62" t="s">
        <v>81</v>
      </c>
      <c r="D71" s="67" t="s">
        <v>82</v>
      </c>
    </row>
    <row r="72" spans="1:4" ht="33.75" customHeight="1" x14ac:dyDescent="0.25">
      <c r="A72" s="66" t="s">
        <v>83</v>
      </c>
      <c r="B72" s="126"/>
      <c r="C72" s="62" t="s">
        <v>84</v>
      </c>
      <c r="D72" s="67" t="s">
        <v>85</v>
      </c>
    </row>
    <row r="73" spans="1:4" ht="18" customHeight="1" x14ac:dyDescent="0.25">
      <c r="A73" s="66" t="s">
        <v>86</v>
      </c>
      <c r="B73" s="126"/>
      <c r="C73" s="62" t="s">
        <v>87</v>
      </c>
      <c r="D73" s="67" t="s">
        <v>88</v>
      </c>
    </row>
    <row r="74" spans="1:4" ht="22.5" customHeight="1" x14ac:dyDescent="0.25">
      <c r="A74" s="68" t="s">
        <v>89</v>
      </c>
      <c r="B74" s="126"/>
      <c r="C74" s="69" t="s">
        <v>153</v>
      </c>
      <c r="D74" s="65" t="s">
        <v>90</v>
      </c>
    </row>
    <row r="75" spans="1:4" ht="18" customHeight="1" x14ac:dyDescent="0.25">
      <c r="A75" s="66" t="s">
        <v>91</v>
      </c>
      <c r="B75" s="126"/>
      <c r="C75" s="62" t="s">
        <v>92</v>
      </c>
      <c r="D75" s="67" t="s">
        <v>93</v>
      </c>
    </row>
    <row r="76" spans="1:4" ht="29.25" customHeight="1" x14ac:dyDescent="0.25">
      <c r="A76" s="68" t="s">
        <v>94</v>
      </c>
      <c r="B76" s="126"/>
      <c r="C76" s="62" t="s">
        <v>95</v>
      </c>
      <c r="D76" s="67" t="s">
        <v>96</v>
      </c>
    </row>
    <row r="77" spans="1:4" ht="18" customHeight="1" x14ac:dyDescent="0.25">
      <c r="A77" s="66" t="s">
        <v>97</v>
      </c>
      <c r="B77" s="126"/>
      <c r="C77" s="62" t="s">
        <v>98</v>
      </c>
      <c r="D77" s="65" t="s">
        <v>99</v>
      </c>
    </row>
    <row r="78" spans="1:4" ht="18.75" customHeight="1" x14ac:dyDescent="0.25">
      <c r="A78" s="68" t="s">
        <v>100</v>
      </c>
      <c r="B78" s="127"/>
      <c r="C78" s="62" t="s">
        <v>101</v>
      </c>
      <c r="D78" s="67" t="s">
        <v>102</v>
      </c>
    </row>
    <row r="79" spans="1:4" ht="17.100000000000001" customHeight="1" x14ac:dyDescent="0.25">
      <c r="A79" s="70" t="s">
        <v>103</v>
      </c>
      <c r="B79" s="15">
        <v>0</v>
      </c>
      <c r="C79" s="106" t="s">
        <v>104</v>
      </c>
      <c r="D79" s="65" t="s">
        <v>105</v>
      </c>
    </row>
    <row r="80" spans="1:4" ht="17.100000000000001" customHeight="1" x14ac:dyDescent="0.25">
      <c r="A80" s="70" t="s">
        <v>106</v>
      </c>
      <c r="B80" s="15">
        <v>0</v>
      </c>
      <c r="C80" s="107"/>
      <c r="D80" s="65" t="s">
        <v>107</v>
      </c>
    </row>
    <row r="81" spans="1:4" ht="17.100000000000001" customHeight="1" x14ac:dyDescent="0.25">
      <c r="A81" s="70" t="s">
        <v>108</v>
      </c>
      <c r="B81" s="15">
        <v>0</v>
      </c>
      <c r="C81" s="107"/>
      <c r="D81" s="65" t="s">
        <v>109</v>
      </c>
    </row>
    <row r="82" spans="1:4" ht="17.100000000000001" customHeight="1" x14ac:dyDescent="0.25">
      <c r="A82" s="70" t="s">
        <v>110</v>
      </c>
      <c r="B82" s="15">
        <v>0</v>
      </c>
      <c r="C82" s="107"/>
      <c r="D82" s="65" t="s">
        <v>109</v>
      </c>
    </row>
    <row r="83" spans="1:4" ht="31.5" customHeight="1" x14ac:dyDescent="0.25">
      <c r="A83" s="70" t="s">
        <v>111</v>
      </c>
      <c r="B83" s="15">
        <v>0</v>
      </c>
      <c r="C83" s="108"/>
      <c r="D83" s="65" t="s">
        <v>112</v>
      </c>
    </row>
    <row r="84" spans="1:4" ht="45" customHeight="1" x14ac:dyDescent="0.25">
      <c r="A84" s="70" t="s">
        <v>113</v>
      </c>
      <c r="B84" s="15">
        <v>0</v>
      </c>
      <c r="C84" s="71" t="s">
        <v>114</v>
      </c>
      <c r="D84" s="67" t="s">
        <v>115</v>
      </c>
    </row>
    <row r="85" spans="1:4" ht="17.100000000000001" customHeight="1" x14ac:dyDescent="0.25">
      <c r="A85" s="72" t="s">
        <v>116</v>
      </c>
      <c r="B85" s="73">
        <f>SUM(B79:B84)</f>
        <v>0</v>
      </c>
      <c r="C85" s="60" t="s">
        <v>117</v>
      </c>
      <c r="D85" s="74"/>
    </row>
    <row r="86" spans="1:4" ht="34.5" customHeight="1" x14ac:dyDescent="0.25">
      <c r="A86" s="50" t="s">
        <v>161</v>
      </c>
      <c r="B86" s="51">
        <f>SUM(B68:B84)</f>
        <v>0</v>
      </c>
      <c r="C86" s="52" t="s">
        <v>16</v>
      </c>
      <c r="D86" s="75"/>
    </row>
    <row r="87" spans="1:4" ht="18" customHeight="1" x14ac:dyDescent="0.25">
      <c r="A87" s="103"/>
      <c r="B87" s="104"/>
      <c r="C87" s="104"/>
      <c r="D87" s="105"/>
    </row>
    <row r="88" spans="1:4" ht="36.75" customHeight="1" x14ac:dyDescent="0.25">
      <c r="A88" s="76" t="s">
        <v>118</v>
      </c>
      <c r="B88" s="77"/>
      <c r="C88" s="78"/>
      <c r="D88" s="75"/>
    </row>
    <row r="89" spans="1:4" ht="20.100000000000001" customHeight="1" x14ac:dyDescent="0.25">
      <c r="A89" s="79" t="s">
        <v>73</v>
      </c>
      <c r="B89" s="15">
        <v>0</v>
      </c>
      <c r="C89" s="113" t="s">
        <v>119</v>
      </c>
      <c r="D89" s="80"/>
    </row>
    <row r="90" spans="1:4" ht="20.100000000000001" customHeight="1" x14ac:dyDescent="0.25">
      <c r="A90" s="79" t="s">
        <v>77</v>
      </c>
      <c r="B90" s="15">
        <v>0</v>
      </c>
      <c r="C90" s="114"/>
      <c r="D90" s="80"/>
    </row>
    <row r="91" spans="1:4" ht="20.100000000000001" customHeight="1" x14ac:dyDescent="0.25">
      <c r="A91" s="79" t="s">
        <v>83</v>
      </c>
      <c r="B91" s="15">
        <v>0</v>
      </c>
      <c r="C91" s="114"/>
      <c r="D91" s="80"/>
    </row>
    <row r="92" spans="1:4" ht="20.100000000000001" customHeight="1" x14ac:dyDescent="0.25">
      <c r="A92" s="79" t="s">
        <v>86</v>
      </c>
      <c r="B92" s="15">
        <v>0</v>
      </c>
      <c r="C92" s="114"/>
      <c r="D92" s="80"/>
    </row>
    <row r="93" spans="1:4" ht="20.100000000000001" customHeight="1" x14ac:dyDescent="0.25">
      <c r="A93" s="79" t="s">
        <v>120</v>
      </c>
      <c r="B93" s="15">
        <v>0</v>
      </c>
      <c r="C93" s="114"/>
      <c r="D93" s="80"/>
    </row>
    <row r="94" spans="1:4" ht="20.100000000000001" customHeight="1" x14ac:dyDescent="0.25">
      <c r="A94" s="79" t="s">
        <v>121</v>
      </c>
      <c r="B94" s="15">
        <v>0</v>
      </c>
      <c r="C94" s="114"/>
      <c r="D94" s="80"/>
    </row>
    <row r="95" spans="1:4" ht="20.100000000000001" customHeight="1" x14ac:dyDescent="0.25">
      <c r="A95" s="79" t="s">
        <v>91</v>
      </c>
      <c r="B95" s="15">
        <v>0</v>
      </c>
      <c r="C95" s="114"/>
      <c r="D95" s="80"/>
    </row>
    <row r="96" spans="1:4" ht="20.100000000000001" customHeight="1" x14ac:dyDescent="0.25">
      <c r="A96" s="79" t="s">
        <v>122</v>
      </c>
      <c r="B96" s="15">
        <v>0</v>
      </c>
      <c r="C96" s="114"/>
      <c r="D96" s="80"/>
    </row>
    <row r="97" spans="1:4" ht="20.100000000000001" customHeight="1" x14ac:dyDescent="0.25">
      <c r="A97" s="79" t="s">
        <v>97</v>
      </c>
      <c r="B97" s="15">
        <v>0</v>
      </c>
      <c r="C97" s="114"/>
      <c r="D97" s="80"/>
    </row>
    <row r="98" spans="1:4" ht="20.100000000000001" customHeight="1" x14ac:dyDescent="0.25">
      <c r="A98" s="79" t="s">
        <v>123</v>
      </c>
      <c r="B98" s="15">
        <v>0</v>
      </c>
      <c r="C98" s="114"/>
      <c r="D98" s="80"/>
    </row>
    <row r="99" spans="1:4" ht="20.100000000000001" customHeight="1" x14ac:dyDescent="0.25">
      <c r="A99" s="79" t="s">
        <v>124</v>
      </c>
      <c r="B99" s="15">
        <v>0</v>
      </c>
      <c r="C99" s="114"/>
      <c r="D99" s="80"/>
    </row>
    <row r="100" spans="1:4" ht="20.100000000000001" customHeight="1" x14ac:dyDescent="0.25">
      <c r="A100" s="79" t="s">
        <v>45</v>
      </c>
      <c r="B100" s="15">
        <v>0</v>
      </c>
      <c r="C100" s="114"/>
      <c r="D100" s="80"/>
    </row>
    <row r="101" spans="1:4" ht="20.100000000000001" customHeight="1" x14ac:dyDescent="0.25">
      <c r="A101" s="79" t="s">
        <v>46</v>
      </c>
      <c r="B101" s="15">
        <v>0</v>
      </c>
      <c r="C101" s="114"/>
      <c r="D101" s="80"/>
    </row>
    <row r="102" spans="1:4" ht="20.100000000000001" customHeight="1" x14ac:dyDescent="0.25">
      <c r="A102" s="79" t="s">
        <v>47</v>
      </c>
      <c r="B102" s="15">
        <v>0</v>
      </c>
      <c r="C102" s="115"/>
      <c r="D102" s="80"/>
    </row>
    <row r="103" spans="1:4" ht="37.5" customHeight="1" x14ac:dyDescent="0.25">
      <c r="A103" s="58" t="s">
        <v>125</v>
      </c>
      <c r="B103" s="51">
        <f>SUM(B89:B102)</f>
        <v>0</v>
      </c>
      <c r="C103" s="36" t="s">
        <v>16</v>
      </c>
      <c r="D103" s="75"/>
    </row>
    <row r="104" spans="1:4" ht="17.25" customHeight="1" x14ac:dyDescent="0.25">
      <c r="A104" s="103"/>
      <c r="B104" s="104"/>
      <c r="C104" s="104"/>
      <c r="D104" s="105"/>
    </row>
    <row r="105" spans="1:4" ht="30" x14ac:dyDescent="0.25">
      <c r="A105" s="81" t="s">
        <v>126</v>
      </c>
      <c r="B105" s="82"/>
      <c r="C105" s="83"/>
      <c r="D105" s="53"/>
    </row>
    <row r="106" spans="1:4" ht="25.5" customHeight="1" x14ac:dyDescent="0.25">
      <c r="A106" s="47" t="s">
        <v>127</v>
      </c>
      <c r="B106" s="15">
        <v>0</v>
      </c>
      <c r="C106" s="106" t="s">
        <v>154</v>
      </c>
      <c r="D106" s="48"/>
    </row>
    <row r="107" spans="1:4" ht="22.5" customHeight="1" x14ac:dyDescent="0.25">
      <c r="A107" s="47" t="s">
        <v>128</v>
      </c>
      <c r="B107" s="15">
        <v>0</v>
      </c>
      <c r="C107" s="107"/>
      <c r="D107" s="48"/>
    </row>
    <row r="108" spans="1:4" ht="24" customHeight="1" x14ac:dyDescent="0.25">
      <c r="A108" s="47" t="s">
        <v>45</v>
      </c>
      <c r="B108" s="15">
        <v>0</v>
      </c>
      <c r="C108" s="107"/>
      <c r="D108" s="48"/>
    </row>
    <row r="109" spans="1:4" ht="25.5" customHeight="1" x14ac:dyDescent="0.25">
      <c r="A109" s="47" t="s">
        <v>46</v>
      </c>
      <c r="B109" s="15" t="s">
        <v>143</v>
      </c>
      <c r="C109" s="108"/>
      <c r="D109" s="48"/>
    </row>
    <row r="110" spans="1:4" ht="36" customHeight="1" x14ac:dyDescent="0.25">
      <c r="A110" s="84" t="s">
        <v>129</v>
      </c>
      <c r="B110" s="85">
        <f>SUM(B106:B109)</f>
        <v>0</v>
      </c>
      <c r="C110" s="36" t="s">
        <v>16</v>
      </c>
      <c r="D110" s="28"/>
    </row>
    <row r="111" spans="1:4" ht="18.75" customHeight="1" x14ac:dyDescent="0.25">
      <c r="A111" s="103"/>
      <c r="B111" s="104"/>
      <c r="C111" s="104"/>
      <c r="D111" s="105"/>
    </row>
    <row r="112" spans="1:4" ht="36.75" customHeight="1" x14ac:dyDescent="0.25">
      <c r="A112" s="50" t="s">
        <v>155</v>
      </c>
      <c r="B112" s="51">
        <f>(B86+B103+B110)*B15</f>
        <v>0</v>
      </c>
      <c r="C112" s="36" t="s">
        <v>16</v>
      </c>
      <c r="D112" s="28" t="s">
        <v>130</v>
      </c>
    </row>
    <row r="113" spans="1:4" x14ac:dyDescent="0.25">
      <c r="A113" s="103"/>
      <c r="B113" s="104"/>
      <c r="C113" s="104"/>
      <c r="D113" s="105"/>
    </row>
    <row r="114" spans="1:4" ht="22.5" customHeight="1" x14ac:dyDescent="0.25">
      <c r="A114" s="109" t="s">
        <v>131</v>
      </c>
      <c r="B114" s="110"/>
      <c r="C114" s="110"/>
      <c r="D114" s="111"/>
    </row>
    <row r="115" spans="1:4" ht="57.75" customHeight="1" x14ac:dyDescent="0.25">
      <c r="A115" s="28" t="s">
        <v>132</v>
      </c>
      <c r="B115" s="15">
        <v>300</v>
      </c>
      <c r="C115" s="71" t="s">
        <v>156</v>
      </c>
      <c r="D115" s="65" t="s">
        <v>133</v>
      </c>
    </row>
    <row r="116" spans="1:4" ht="30" x14ac:dyDescent="0.25">
      <c r="A116" s="47" t="s">
        <v>134</v>
      </c>
      <c r="B116" s="15">
        <v>0</v>
      </c>
      <c r="C116" s="86"/>
      <c r="D116" s="87"/>
    </row>
    <row r="117" spans="1:4" x14ac:dyDescent="0.25">
      <c r="A117" s="47" t="s">
        <v>45</v>
      </c>
      <c r="B117" s="15">
        <v>0</v>
      </c>
      <c r="C117" s="86"/>
      <c r="D117" s="48"/>
    </row>
    <row r="118" spans="1:4" x14ac:dyDescent="0.25">
      <c r="A118" s="47" t="s">
        <v>46</v>
      </c>
      <c r="B118" s="15">
        <v>0</v>
      </c>
      <c r="C118" s="86"/>
      <c r="D118" s="48"/>
    </row>
    <row r="119" spans="1:4" x14ac:dyDescent="0.25">
      <c r="A119" s="47" t="s">
        <v>47</v>
      </c>
      <c r="B119" s="15">
        <v>0</v>
      </c>
      <c r="C119" s="86"/>
      <c r="D119" s="48"/>
    </row>
    <row r="120" spans="1:4" x14ac:dyDescent="0.25">
      <c r="A120" s="47" t="s">
        <v>48</v>
      </c>
      <c r="B120" s="15">
        <v>0</v>
      </c>
      <c r="C120" s="86"/>
      <c r="D120" s="48"/>
    </row>
    <row r="121" spans="1:4" ht="17.25" x14ac:dyDescent="0.25">
      <c r="A121" s="88" t="s">
        <v>135</v>
      </c>
      <c r="B121" s="35">
        <f>SUM(B115:B120)</f>
        <v>300</v>
      </c>
      <c r="C121" s="89" t="s">
        <v>136</v>
      </c>
      <c r="D121" s="53"/>
    </row>
    <row r="122" spans="1:4" ht="35.25" customHeight="1" x14ac:dyDescent="0.25">
      <c r="A122" s="28" t="s">
        <v>137</v>
      </c>
      <c r="B122" s="15">
        <v>0</v>
      </c>
      <c r="C122" s="90" t="s">
        <v>138</v>
      </c>
      <c r="D122" s="65" t="s">
        <v>139</v>
      </c>
    </row>
    <row r="123" spans="1:4" ht="19.5" customHeight="1" x14ac:dyDescent="0.25">
      <c r="A123" s="50" t="s">
        <v>157</v>
      </c>
      <c r="B123" s="51">
        <f>SUM(B121*B15)+B122</f>
        <v>7500</v>
      </c>
      <c r="C123" s="89" t="s">
        <v>136</v>
      </c>
      <c r="D123" s="91"/>
    </row>
    <row r="124" spans="1:4" x14ac:dyDescent="0.25">
      <c r="A124" s="112"/>
      <c r="B124" s="112"/>
      <c r="C124" s="112"/>
      <c r="D124" s="112"/>
    </row>
    <row r="125" spans="1:4" ht="21" customHeight="1" x14ac:dyDescent="0.25">
      <c r="A125" s="92" t="s">
        <v>140</v>
      </c>
      <c r="B125" s="93">
        <f>B47+B65+B112+B123</f>
        <v>169500</v>
      </c>
      <c r="C125" s="60" t="s">
        <v>16</v>
      </c>
      <c r="D125" s="94"/>
    </row>
    <row r="126" spans="1:4" ht="14.25" customHeight="1" x14ac:dyDescent="0.25">
      <c r="A126" s="99"/>
      <c r="B126" s="100"/>
      <c r="C126" s="100"/>
      <c r="D126" s="101"/>
    </row>
    <row r="127" spans="1:4" s="46" customFormat="1" ht="22.5" customHeight="1" x14ac:dyDescent="0.25">
      <c r="A127" s="95" t="s">
        <v>141</v>
      </c>
      <c r="B127" s="96">
        <f>B31-B125</f>
        <v>11115.625</v>
      </c>
      <c r="C127" s="39" t="s">
        <v>16</v>
      </c>
      <c r="D127" s="97"/>
    </row>
    <row r="128" spans="1:4" ht="37.5" customHeight="1" x14ac:dyDescent="0.25">
      <c r="A128" s="102" t="s">
        <v>142</v>
      </c>
      <c r="B128" s="102"/>
      <c r="C128" s="102"/>
      <c r="D128" s="102"/>
    </row>
  </sheetData>
  <sheetProtection algorithmName="SHA-512" hashValue="o72S8DJUTepHv7Ke9ysv9oemAS34yELyR2RnIPqvBCgcBg5INadERvBFUNtJyRCom8+YwXBL0k0zHXb0HC2rTQ==" saltValue="juc+Mg3tBCV358lxK6INlg==" spinCount="100000" sheet="1" selectLockedCells="1"/>
  <mergeCells count="26">
    <mergeCell ref="A17:D17"/>
    <mergeCell ref="A1:D1"/>
    <mergeCell ref="A3:D3"/>
    <mergeCell ref="A4:D4"/>
    <mergeCell ref="C5:C14"/>
    <mergeCell ref="D5:D14"/>
    <mergeCell ref="C89:C102"/>
    <mergeCell ref="C19:C20"/>
    <mergeCell ref="A33:D33"/>
    <mergeCell ref="A34:D34"/>
    <mergeCell ref="C35:C46"/>
    <mergeCell ref="A48:D48"/>
    <mergeCell ref="C50:C60"/>
    <mergeCell ref="A66:D66"/>
    <mergeCell ref="A67:D67"/>
    <mergeCell ref="B69:B78"/>
    <mergeCell ref="C79:C83"/>
    <mergeCell ref="A87:D87"/>
    <mergeCell ref="A126:D126"/>
    <mergeCell ref="A128:D128"/>
    <mergeCell ref="A104:D104"/>
    <mergeCell ref="C106:C109"/>
    <mergeCell ref="A111:D111"/>
    <mergeCell ref="A113:D113"/>
    <mergeCell ref="A114:D114"/>
    <mergeCell ref="A124:D124"/>
  </mergeCells>
  <hyperlinks>
    <hyperlink ref="D68" r:id="rId1" xr:uid="{9460BF36-8C31-4547-82BC-AA6E78BC84D1}"/>
    <hyperlink ref="D79" r:id="rId2" xr:uid="{71FDF0D8-D58C-4997-AAE5-63612916EA9C}"/>
    <hyperlink ref="D80" r:id="rId3" xr:uid="{42A4E30E-09E0-481C-AC80-3984921AB214}"/>
    <hyperlink ref="D81" r:id="rId4" xr:uid="{72F5EA69-3189-4D4C-8B28-80F0B5804639}"/>
    <hyperlink ref="D82" r:id="rId5" xr:uid="{FFCC35B2-F210-4A62-A7F2-46CCA7A01C01}"/>
    <hyperlink ref="D83" r:id="rId6" xr:uid="{591D0F7F-C3D0-4C71-839F-077C64C87B71}"/>
    <hyperlink ref="D24" r:id="rId7" xr:uid="{8457945C-64CC-4664-B07F-2AA5F7A1D70D}"/>
    <hyperlink ref="D84" r:id="rId8" xr:uid="{8824304C-7E71-4B31-956C-FBDCF90DA929}"/>
    <hyperlink ref="D122" r:id="rId9" xr:uid="{7AD0146A-C041-42A2-91E9-3F5C71B68A9C}"/>
    <hyperlink ref="D69" r:id="rId10" xr:uid="{6DA40987-DAC7-495B-B00C-59775C695A9C}"/>
    <hyperlink ref="D78" r:id="rId11" xr:uid="{B125B805-C411-46EC-BEE2-ACB136BC8315}"/>
    <hyperlink ref="D76" r:id="rId12" xr:uid="{AA3A6192-9837-4187-98AE-593DF6E4008E}"/>
    <hyperlink ref="D75" r:id="rId13" xr:uid="{164E20AA-2D35-495D-9700-C73AF3BD0109}"/>
    <hyperlink ref="D72" r:id="rId14" xr:uid="{E0493F97-E78E-4EF8-9475-61264792A3F1}"/>
    <hyperlink ref="D70" r:id="rId15" xr:uid="{83A252FB-39BF-43BF-94FD-395028EF3F9E}"/>
    <hyperlink ref="D71" r:id="rId16" xr:uid="{CB5D6D92-8BFA-407F-9104-085701CC4EE8}"/>
    <hyperlink ref="D73" r:id="rId17" xr:uid="{8AD575DE-2845-48E3-A651-DFFAD687B18F}"/>
    <hyperlink ref="D74" r:id="rId18" xr:uid="{B7D81912-7530-46E4-8A26-8C58C86A85DE}"/>
    <hyperlink ref="D77" r:id="rId19" xr:uid="{78A12817-FB5F-4433-8815-2B504DCA0B93}"/>
    <hyperlink ref="D115" r:id="rId20" xr:uid="{D4044DBD-6E59-4602-9B9A-3466336BBEDF}"/>
    <hyperlink ref="D18" r:id="rId21" display="https://www.ncea.org/NCEA/Proclaim/Catholic_School_Data/Schools_and_Tuition.aspx" xr:uid="{48EFCF40-9BE0-4204-A6D6-1A72F6EA863A}"/>
  </hyperlinks>
  <printOptions gridLines="1"/>
  <pageMargins left="0.5" right="0.25" top="0.3" bottom="0.25" header="0" footer="0"/>
  <pageSetup scale="48" fitToHeight="3" orientation="landscape" r:id="rId22"/>
  <headerFooter>
    <oddFooter>&amp;C&amp;"-,Bold"&amp;14Copyright - All Rights Reserved - Angelicum Academy</oddFooter>
  </headerFooter>
  <rowBreaks count="2" manualBreakCount="2">
    <brk id="43" max="3" man="1"/>
    <brk id="86"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School - Elementary</vt:lpstr>
      <vt:lpstr>'School - Elementary'!Print_Area</vt:lpstr>
      <vt:lpstr>'School - Elementary'!Print_Titles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2021-02-22T00:21:21Z</dcterms:created>
  <dcterms:modified xsi:type="dcterms:W3CDTF">2021-02-24T00:21:50Z</dcterms:modified>
</cp:coreProperties>
</file>